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105" windowWidth="2205" windowHeight="7980" activeTab="0"/>
  </bookViews>
  <sheets>
    <sheet name="BS 3-5" sheetId="1" r:id="rId1"/>
    <sheet name="PL 6-7" sheetId="2" r:id="rId2"/>
    <sheet name="REcon 8-9" sheetId="3" r:id="rId3"/>
    <sheet name="REsep 10-11" sheetId="4" r:id="rId4"/>
    <sheet name="CF 12-13" sheetId="5" r:id="rId5"/>
  </sheets>
  <externalReferences>
    <externalReference r:id="rId8"/>
  </externalReferences>
  <definedNames>
    <definedName name="_Hlk120336604" localSheetId="1">'PL 6-7'!#REF!</definedName>
    <definedName name="_xlnm.Print_Area" localSheetId="0">'BS 3-5'!$A$1:$J$145</definedName>
    <definedName name="_xlnm.Print_Area" localSheetId="4">'CF 12-13'!$A$1:$H$85</definedName>
    <definedName name="_xlnm.Print_Area" localSheetId="1">'PL 6-7'!$A$1:$K$53</definedName>
    <definedName name="_xlnm.Print_Area" localSheetId="2">'REcon 8-9'!$A$1:$P$46</definedName>
    <definedName name="_xlnm.Print_Area" localSheetId="3">'REsep 10-11'!$A$1:$K$44</definedName>
  </definedNames>
  <calcPr fullCalcOnLoad="1"/>
</workbook>
</file>

<file path=xl/sharedStrings.xml><?xml version="1.0" encoding="utf-8"?>
<sst xmlns="http://schemas.openxmlformats.org/spreadsheetml/2006/main" count="483" uniqueCount="203">
  <si>
    <t>-</t>
  </si>
  <si>
    <t>งบการเงินรวม</t>
  </si>
  <si>
    <t>หมายเหตุ</t>
  </si>
  <si>
    <t>สินทรัพย์</t>
  </si>
  <si>
    <t>สินทรัพย์หมุนเวียน</t>
  </si>
  <si>
    <t>รวมสินทรัพย์</t>
  </si>
  <si>
    <t>สินทรัพย์ไม่หมุนเวียน</t>
  </si>
  <si>
    <t>รวมสินทรัพย์ไม่หมุนเวียน</t>
  </si>
  <si>
    <t>หนี้สินหมุนเวียน</t>
  </si>
  <si>
    <t>รวมหนี้สินหมุนเวียน</t>
  </si>
  <si>
    <t>รวมหนี้สินไม่หมุนเวียน</t>
  </si>
  <si>
    <t>รวมหนี้สิน</t>
  </si>
  <si>
    <t xml:space="preserve">   ทุนที่ออกและชำระแล้ว</t>
  </si>
  <si>
    <t xml:space="preserve">   จัดสรรแล้ว</t>
  </si>
  <si>
    <t xml:space="preserve">   ยังไม่ได้จัดสรร</t>
  </si>
  <si>
    <t>(พันบาท)</t>
  </si>
  <si>
    <t xml:space="preserve">     เงินสดและรายการเทียบเท่าเงินสด</t>
  </si>
  <si>
    <t>รวมสินทรัพย์หมุนเวียน</t>
  </si>
  <si>
    <t xml:space="preserve">     เจ้าหนี้การค้า</t>
  </si>
  <si>
    <t xml:space="preserve">     ทุนเรือนหุ้น</t>
  </si>
  <si>
    <t xml:space="preserve">     กำไรสะสม</t>
  </si>
  <si>
    <t xml:space="preserve">   ทุนจดทะเบียน  </t>
  </si>
  <si>
    <t xml:space="preserve">     รวมค่าใช้จ่าย</t>
  </si>
  <si>
    <t xml:space="preserve">สินทรัพย์ไม่หมุนเวียนอื่น </t>
  </si>
  <si>
    <t xml:space="preserve">หนี้สินหมุนเวียนอื่น </t>
  </si>
  <si>
    <t>สินค้าคงเหลือ</t>
  </si>
  <si>
    <t xml:space="preserve">     หนี้สินไม่หมุนเวียน</t>
  </si>
  <si>
    <t xml:space="preserve">รายได้อื่น </t>
  </si>
  <si>
    <t>งบการเงินเฉพาะกิจการ</t>
  </si>
  <si>
    <t>ลูกหนี้การค้า</t>
  </si>
  <si>
    <t xml:space="preserve">   ที่ดิน อาคารและอุปกรณ์</t>
  </si>
  <si>
    <t>สินทรัพย์ไม่มีตัวตน</t>
  </si>
  <si>
    <t>กำไรจากอัตราแลกเปลี่ยนสุทธิ</t>
  </si>
  <si>
    <t>31 ธันวาคม</t>
  </si>
  <si>
    <t>(ไม่ได้ตรวจสอบ)</t>
  </si>
  <si>
    <t>ค่าใช้จ่ายในการบริหาร</t>
  </si>
  <si>
    <t>ต้นทุนทางการเงิน</t>
  </si>
  <si>
    <t>เงินลงทุนในบริษัทย่อย</t>
  </si>
  <si>
    <t xml:space="preserve">      ทุนสำรองตามกฎหมาย</t>
  </si>
  <si>
    <t>31 มีนาคม</t>
  </si>
  <si>
    <t>รายได้จากการขาย</t>
  </si>
  <si>
    <t>ต้นทุนขาย</t>
  </si>
  <si>
    <t>ค่าใช้จ่ายในการขาย</t>
  </si>
  <si>
    <t>ค่าเสียหายเหตุการณ์น้ำท่วมครั้งใหญ่ของไทย</t>
  </si>
  <si>
    <t>งบแสดงการเปลี่ยนแปลงส่วนของผู้ถือหุ้น</t>
  </si>
  <si>
    <t>รายการกับผู้ถือหุ้นที่บันทึกโดยตรงเข้าส่วนของผู้ถือหุ้น</t>
  </si>
  <si>
    <t>รวมส่วนของผู้ถือหุ้น</t>
  </si>
  <si>
    <t>กระแสเงินสดจากกิจกรรมดำเนินงาน</t>
  </si>
  <si>
    <t>รายการปรับปรุง</t>
  </si>
  <si>
    <t>ภาษีเงินได้</t>
  </si>
  <si>
    <t>เจ้าหนี้การค้า</t>
  </si>
  <si>
    <t>หนี้สินหมุนเวียนอื่น</t>
  </si>
  <si>
    <t>หนี้สินไม่หมุนเวียนอื่น</t>
  </si>
  <si>
    <t>จ่ายภาษีเงินได้</t>
  </si>
  <si>
    <t xml:space="preserve">เงินสดสุทธิได้มาจากกิจกรรมดำเนินงาน </t>
  </si>
  <si>
    <t>กระแสเงินสดจากกิจกรรมลงทุน</t>
  </si>
  <si>
    <t>รับดอกเบี้ย</t>
  </si>
  <si>
    <t>ซื้อที่ดิน อาคารและอุปกรณ์</t>
  </si>
  <si>
    <t>ซื้อสินทรัพย์ไม่มีตัวตน</t>
  </si>
  <si>
    <t>กระแสเงินสดจากกิจกรรมจัดหาเงิน</t>
  </si>
  <si>
    <t>จ่ายดอกเบี้ย</t>
  </si>
  <si>
    <t>จ่ายชำระหนี้สินตามสัญญาเช่าการเงิน</t>
  </si>
  <si>
    <t>ข้อมูลกระแสเงินสดเปิดเผยเพิ่มเติม</t>
  </si>
  <si>
    <t>เงินสดจ่าย(รับ)ในระหว่างปี</t>
  </si>
  <si>
    <t>ดอกเบี้ยจ่าย</t>
  </si>
  <si>
    <t>เงินสดจ่ายในระหว่างปี</t>
  </si>
  <si>
    <t>กำไรขั้นต้น</t>
  </si>
  <si>
    <t>กำไรก่อนค่าใช้จ่าย</t>
  </si>
  <si>
    <t>ค่าตัดจำหน่ายสินทรัพย์ไม่มีตัวตน</t>
  </si>
  <si>
    <t>ค่าเสื่อมราคา</t>
  </si>
  <si>
    <t>สิทธิการใช้ท่อตัดจ่าย</t>
  </si>
  <si>
    <t>รายได้ค่าสินไหมทดแทน</t>
  </si>
  <si>
    <t>เงินจ่ายล่วงหน้าค่าสินทรัพย์</t>
  </si>
  <si>
    <t>หนี้สินและส่วนของผู้ถือหุ้น</t>
  </si>
  <si>
    <t>ส่วนของผู้ถือหุ้น</t>
  </si>
  <si>
    <t>รวมหนี้สินและส่วนของผู้ถือหุ้น</t>
  </si>
  <si>
    <t>งบกำไรขาดทุนเบ็ดเสร็จ</t>
  </si>
  <si>
    <t>กำไรสะสม</t>
  </si>
  <si>
    <t>เงินลงทุนชั่วคราว</t>
  </si>
  <si>
    <t xml:space="preserve">ส่วนเกินมูลค่าหุ้นสามัญ </t>
  </si>
  <si>
    <t>งบกำไรขาดทุน</t>
  </si>
  <si>
    <t xml:space="preserve">    ส่วนที่เป็นของส่วนได้เสียที่ไม่มีอำนาจควบคุม</t>
  </si>
  <si>
    <t xml:space="preserve">    ส่วนที่เป็นของผู้ถือหุ้นบริษัทใหญ่</t>
  </si>
  <si>
    <t>ส่วนที่เป็นของผู้ถือหุ้นบริษัทใหญ่</t>
  </si>
  <si>
    <t>ชำระแล้ว</t>
  </si>
  <si>
    <t>ส่วนเกิน</t>
  </si>
  <si>
    <t>มูลค่าหุ้นสามัญ</t>
  </si>
  <si>
    <t>ทุนสำรอง</t>
  </si>
  <si>
    <t>ตามกฏหมาย</t>
  </si>
  <si>
    <t>จัดสรรแล้ว</t>
  </si>
  <si>
    <t>รวมส่วนของ</t>
  </si>
  <si>
    <t>ผู้ถือหุ้น</t>
  </si>
  <si>
    <t>ส่วนได้เสีย</t>
  </si>
  <si>
    <t>ที่ไม่มีอำนาจ</t>
  </si>
  <si>
    <t>ควบคุม</t>
  </si>
  <si>
    <t xml:space="preserve">   เงินปันผล</t>
  </si>
  <si>
    <t>กำไรจากการดำเนินงานก่อนการเปลี่ยนแปลง</t>
  </si>
  <si>
    <t xml:space="preserve">เงินสดรับจากการดำเนินงาน </t>
  </si>
  <si>
    <t>ข้อมูลงบกระแสเงินสดเปิดเผยเพิ่มเติม</t>
  </si>
  <si>
    <t>รวมรายการกับผู้ถือหุ้นที่บันทึกโดยตรงเข้าส่วนของผู้ถือหุ้น</t>
  </si>
  <si>
    <t xml:space="preserve">           บริษัท</t>
  </si>
  <si>
    <t xml:space="preserve">           บริษัทย่อย</t>
  </si>
  <si>
    <t>ภาษีเงินได้ค้างจ่าย</t>
  </si>
  <si>
    <t>กำไรขาดทุนเบ็ดเสร็จรวมสำหรับงวด</t>
  </si>
  <si>
    <t>เงินสดและรายการเทียบเท่าเงินสด ณ วันต้นงวด</t>
  </si>
  <si>
    <t>เงินสดและรายการเทียบเท่าเงินสด ณ วันสิ้นงวด</t>
  </si>
  <si>
    <t>กำไรจากตราสารอนุพันธ์ที่ยังไม่เกิดขึ้น</t>
  </si>
  <si>
    <t>ขาดทุนจากการตัดจำหน่ายสินค้าคงเหลือ</t>
  </si>
  <si>
    <t xml:space="preserve">   ในสินทรัพย์และหนี้สินดำเนินงาน</t>
  </si>
  <si>
    <t>ทุนที่ออกและ</t>
  </si>
  <si>
    <t>ยังไม่ได้</t>
  </si>
  <si>
    <t>จัดสรร</t>
  </si>
  <si>
    <t xml:space="preserve">   เงินทุนที่ได้รับจากผู้ถือหุ้นและการจัดสรรส่วนทุนให้ผู้ถือหุ้น</t>
  </si>
  <si>
    <t xml:space="preserve">   กำไรหรือขาดทุน</t>
  </si>
  <si>
    <t xml:space="preserve">   กำไรขาดทุนเบ็ดเสร็จอื่น</t>
  </si>
  <si>
    <t/>
  </si>
  <si>
    <t xml:space="preserve">   รวมเงินทุนที่ได้รับจากผู้ถือหุ้นและการจัดสรรส่วนทุนให้ผู้ถือหุ้น</t>
  </si>
  <si>
    <t>ขาดทุนจากอัตราแลกเปลี่ยน</t>
  </si>
  <si>
    <t>ดอกเบี้ยรับ</t>
  </si>
  <si>
    <t xml:space="preserve">งบกระแสเงินสด   </t>
  </si>
  <si>
    <t xml:space="preserve">งบแสดงฐานะการเงิน   </t>
  </si>
  <si>
    <t>ขายที่ดิน อาคารและอุปกรณ์</t>
  </si>
  <si>
    <t>เงินสดรับจากการกู้ยืมจากสถาบันการเงิน</t>
  </si>
  <si>
    <t xml:space="preserve">งบแสดงฐานะการเงิน    </t>
  </si>
  <si>
    <t xml:space="preserve">     เงินกู้ยืมระยะยาวจากสถาบันการเงิน</t>
  </si>
  <si>
    <t xml:space="preserve">งบแสดงฐานะการเงิน </t>
  </si>
  <si>
    <t>บริษัทควอลิตี้คอนสตรัคชั่นโปรดัคส์ จำกัด (มหาชน) และบริษัทย่อย</t>
  </si>
  <si>
    <t>เงินปันผลค้างจ่าย</t>
  </si>
  <si>
    <t>สินทรัพย์ไม่หมุนเวียนอื่น</t>
  </si>
  <si>
    <t>ชำระคืนเงินกู้ยืมจากกิจการที่เกี่ยวข้องกัน</t>
  </si>
  <si>
    <t>กำไรขาดทุนเบ็ดเสร็จอื่น</t>
  </si>
  <si>
    <t>ยอดคงเหลือ ณ วันที่ 1 มกราคม 2559</t>
  </si>
  <si>
    <t>ยอดคงเหลือ ณ วันที่ 31 มีนาคม 2559</t>
  </si>
  <si>
    <t>เงินกู้ยืมระยะสั้น</t>
  </si>
  <si>
    <t>- หุ้นสามัญ</t>
  </si>
  <si>
    <t>โอนกลับรายการหนี้สงสัยจะสูญและหนี้สูญ</t>
  </si>
  <si>
    <t>รายการที่ไม่ใช่เงินสด</t>
  </si>
  <si>
    <t>เงินสดรับจากการกู้ยืมจากกิจการที่เกี่ยวข้องกัน</t>
  </si>
  <si>
    <t>มูลค่าหุ้น</t>
  </si>
  <si>
    <t>สามัญ</t>
  </si>
  <si>
    <t>เงินลงทุนระยะยาวอื่น</t>
  </si>
  <si>
    <t>สินทรัพย์ภาษีเงินได้รอการตัดบัญชี</t>
  </si>
  <si>
    <t>ส่วนของหนี้สินระยะยาวที่ถึงกำหนดชำระ</t>
  </si>
  <si>
    <t xml:space="preserve">   ภายในหนึ่งปี</t>
  </si>
  <si>
    <t>หนี้สินตามสัญญาเช่าการเงินที่ถึงกำหนด</t>
  </si>
  <si>
    <t xml:space="preserve">   ชำระภายในหนึ่งปี </t>
  </si>
  <si>
    <t>ประมาณการหนี้สินระยะสั้น</t>
  </si>
  <si>
    <t>รวมส่วนของผู้ถือหุ้นบริษัทใหญ่</t>
  </si>
  <si>
    <t>ส่วนของส่วนได้เสียที่ไม่มีอำนาจควบคุม</t>
  </si>
  <si>
    <t>ขาดทุนจากอัตราแลกเปลี่ยนสุทธิ</t>
  </si>
  <si>
    <t>บริษัท ควอลิตี้คอนสตรัคชั่นโปรดัคส์ จำกัด (มหาชน) และบริษัทย่อย</t>
  </si>
  <si>
    <t>สำหรับงวดเก้าเดือนสิ้นสุดวันที่ 30 กันยายน 2555 และ 2554 (ไม่ได้ตรวจสอบ)</t>
  </si>
  <si>
    <t>กำไรจากเงินชดเชยประกันภัย</t>
  </si>
  <si>
    <t>รายได้อื่น</t>
  </si>
  <si>
    <t>โอนกลับรายการขาดทุนจากการลดมูลค่าของ</t>
  </si>
  <si>
    <t xml:space="preserve">   สินค้าล้าสมัย</t>
  </si>
  <si>
    <t>กำไรก่อนต้นทุนทางการเงินและภาษีเงินได้</t>
  </si>
  <si>
    <t>กำไรก่อนภาษีเงินได้</t>
  </si>
  <si>
    <t>กำไรขาดทุนสำหรับงวด</t>
  </si>
  <si>
    <t>การแบ่งปันกำไร</t>
  </si>
  <si>
    <t>กำไรต่อหุ้นขั้นพื้นฐาน (บาท)</t>
  </si>
  <si>
    <t>กำไรสำหรับงวด</t>
  </si>
  <si>
    <t>กำไรขาดทุนเบ็ดเสร็จสำหรับงวด</t>
  </si>
  <si>
    <t>ณ วันที่ 31 มีนาคม 2560</t>
  </si>
  <si>
    <t>สำหรับงวดสามเดือนสิ้นสุดวันที่ 31 มีนาคม 2560 (ไม่ได้ตรวจสอบ)</t>
  </si>
  <si>
    <t>ยอดคงเหลือ ณ วันที่ 1 มกราคม 2560</t>
  </si>
  <si>
    <t>ยอดคงเหลือ ณ วันที่ 31 มีนาคม 2560</t>
  </si>
  <si>
    <t>ต้นทุนในการจัดจำหน่าย</t>
  </si>
  <si>
    <t>รายได้ (ค่าใช้จ่าย) ภาษีเงินได้</t>
  </si>
  <si>
    <t>ขาดทุนสำหรับงวด</t>
  </si>
  <si>
    <t>การแบ่งปันขาดทุน</t>
  </si>
  <si>
    <t>ขาดทุนจากการตัดรายการบัญชีสินทรัพย์</t>
  </si>
  <si>
    <t xml:space="preserve">กลับรายการการลดมูลค่าของสินค้าคงเหลือ </t>
  </si>
  <si>
    <t>ค่าใช้จ่าย (รายได้) ภาษีเงินได้</t>
  </si>
  <si>
    <t xml:space="preserve">หนี้สินดำเนินงานเพิ่มขึ้น (ลดลง) </t>
  </si>
  <si>
    <t>เจ้าหนี้จากการซื้อสินทรัพย์</t>
  </si>
  <si>
    <t>เงินสดจ่ายชำระเงินกู้ยืมจากสถาบันการเงิน</t>
  </si>
  <si>
    <t>3, 4</t>
  </si>
  <si>
    <t>3, 8</t>
  </si>
  <si>
    <t>3, 9</t>
  </si>
  <si>
    <t>ขาดทุนต่อหุ้น (บาท)</t>
  </si>
  <si>
    <t>รวมกำไรขาดทุนเบ็ดเสร็จสำหรับงวด</t>
  </si>
  <si>
    <t xml:space="preserve">สินทรัพย์ดำเนินงานลดลง (เพิ่มขึ้น) </t>
  </si>
  <si>
    <t>สินทรัพย์ดำเนินงานเพิ่มขึ้น - สุทธิ</t>
  </si>
  <si>
    <t>หนี้สินดำเนินงานเพิ่มขึ้น - สุทธิ</t>
  </si>
  <si>
    <t>เงินสดสุทธิใช้ไปในกิจกรรมลงทุน</t>
  </si>
  <si>
    <t>เงินสดสุทธิได้มาจาก (ใช้ไปใน) กิจกรรมจัดหาเงิน</t>
  </si>
  <si>
    <t>เงินสดและรายการเทียบเท่าเงินสดเพิ่มขึ้น - สุทธิ</t>
  </si>
  <si>
    <t>ขาดทุนก่อนต้นทุนทางการเงินและ</t>
  </si>
  <si>
    <t xml:space="preserve">   รายได้ (ค่าใช้จ่าย) ภาษีเงินได้</t>
  </si>
  <si>
    <t>การแบ่งปันกำไรขาดทุนเบ็ดเสร็จรวม</t>
  </si>
  <si>
    <t>ขาดทุนก่อนรายได้ (ค่าใช้จ่าย) ภาษีเงินได้</t>
  </si>
  <si>
    <t>ผลขาดทุน (กำไร) จากอัตราแลกเปลี่ยนเงินตราต่างประเทศ</t>
  </si>
  <si>
    <t xml:space="preserve">   ที่ยังไม่เกิดขึ้น</t>
  </si>
  <si>
    <t>บริษัทใหญ่</t>
  </si>
  <si>
    <t>ลูกหนี้หมุนเวียนอื่น</t>
  </si>
  <si>
    <t>สินทรัพย์ภาษีเงินได้ของงวดปัจจุบัน</t>
  </si>
  <si>
    <t>เจ้าหนี้หมุนเวียนอื่น</t>
  </si>
  <si>
    <t>ประมาณการหนี้สินหมุนเวียนสำหรับ</t>
  </si>
  <si>
    <t xml:space="preserve">ผลประโยชน์พนักงาน   </t>
  </si>
  <si>
    <t>ประมาณการหนี้สินไม่หมุนเวียนสำหรับผลประโยชน์พนักงาน</t>
  </si>
  <si>
    <t>ประมาณการหนี้สินไม่หมุนเวียนสำหรับ</t>
  </si>
  <si>
    <t xml:space="preserve">   ผลประโยชน์พนักงาน</t>
  </si>
</sst>
</file>

<file path=xl/styles.xml><?xml version="1.0" encoding="utf-8"?>
<styleSheet xmlns="http://schemas.openxmlformats.org/spreadsheetml/2006/main">
  <numFmts count="6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\ ;\(#,##0\)"/>
    <numFmt numFmtId="196" formatCode="_(* #,##0_);_(* \(#,##0\);_(* &quot;-&quot;??_);_(@_)"/>
    <numFmt numFmtId="197" formatCode="d\ ดดดด\ bbbb"/>
    <numFmt numFmtId="198" formatCode="0.000"/>
    <numFmt numFmtId="199" formatCode="#,##0.0_);\(#,##0.0\)"/>
    <numFmt numFmtId="200" formatCode="#,##0.000_);\(#,##0.000\)"/>
    <numFmt numFmtId="201" formatCode="_-&quot;Dfl.&quot;\ * #,##0.00_-;_-&quot;Dfl.&quot;\ * #,##0.00\-;_-&quot;Dfl.&quot;\ * &quot;-&quot;??_-;_-@_-"/>
    <numFmt numFmtId="202" formatCode="_-* #,##0.00_-;_-* #,##0.00\-;_-* &quot;-&quot;??_-;_-@_-"/>
    <numFmt numFmtId="203" formatCode="_-&quot;?&quot;* #,##0_-;\-&quot;?&quot;* #,##0_-;_-&quot;?&quot;* &quot;-&quot;_-;_-@_-"/>
    <numFmt numFmtId="204" formatCode="_-&quot;?&quot;* #,##0.00_-;\-&quot;?&quot;* #,##0.00_-;_-&quot;?&quot;* &quot;-&quot;??_-;_-@_-"/>
    <numFmt numFmtId="205" formatCode="_-* #,##0_-;_-* #,##0\-;_-* &quot;-&quot;_-;_-@_-"/>
    <numFmt numFmtId="206" formatCode="_-&quot;Dfl.&quot;\ * #,##0_-;_-&quot;Dfl.&quot;\ * #,##0\-;_-&quot;Dfl.&quot;\ * &quot;-&quot;_-;_-@_-"/>
    <numFmt numFmtId="207" formatCode="&quot;\&quot;#,##0;[Red]&quot;\&quot;\-#,##0"/>
    <numFmt numFmtId="208" formatCode="&quot;\&quot;#,##0.00;[Red]&quot;\&quot;\-#,##0.00"/>
    <numFmt numFmtId="209" formatCode="#.\ \ "/>
    <numFmt numFmtId="210" formatCode="##.\ \ "/>
    <numFmt numFmtId="211" formatCode="###0_);[Red]\(###0\)"/>
    <numFmt numFmtId="212" formatCode="General_)"/>
    <numFmt numFmtId="213" formatCode="_(* #,##0.0_);_(* \(#,##0.00\);_(* &quot;-&quot;??_);_(@_)"/>
    <numFmt numFmtId="214" formatCode="&quot;$&quot;#,\);\(&quot;$&quot;#,##0\)"/>
    <numFmt numFmtId="215" formatCode="\ว\ \ด\ด\ด\ด\ &quot;ค.ศ.&quot;\ \ค\ค\ค\ค"/>
    <numFmt numFmtId="216" formatCode="#,##0.00&quot; F&quot;_);\(#,##0.00&quot; F&quot;\)"/>
    <numFmt numFmtId="217" formatCode="0.0%"/>
    <numFmt numFmtId="218" formatCode="#,##0\ \ ;\(#,##0\)\ ;\—\ \ \ \ "/>
    <numFmt numFmtId="219" formatCode="0."/>
    <numFmt numFmtId="220" formatCode="&quot;?&quot;#,##0;[Red]\-&quot;?&quot;#,##0"/>
    <numFmt numFmtId="221" formatCode="0.0&quot;  &quot;"/>
    <numFmt numFmtId="222" formatCode="&quot;฿&quot;\t#,##0_);[Red]\(&quot;฿&quot;\t#,##0\)"/>
    <numFmt numFmtId="223" formatCode="_-* #,##0&quot; F&quot;_-;\-* #,##0&quot; F&quot;_-;_-* &quot;-&quot;&quot; F&quot;_-;_-@_-"/>
    <numFmt numFmtId="224" formatCode="_-* #,##0.00&quot; F&quot;_-;\-* #,##0.00&quot; F&quot;_-;_-* &quot;-&quot;??&quot; F&quot;_-;_-@_-"/>
    <numFmt numFmtId="225" formatCode="0.00_)"/>
    <numFmt numFmtId="226" formatCode="#,##0&quot; F&quot;_);[Red]\(#,##0&quot; F&quot;\)"/>
    <numFmt numFmtId="227" formatCode="\60\4\7\:"/>
    <numFmt numFmtId="228" formatCode="#,##0&quot;£&quot;_);[Red]\(#,##0&quot;£&quot;\)"/>
    <numFmt numFmtId="229" formatCode="&quot;$&quot;#,\);\(&quot;$&quot;#,\)"/>
    <numFmt numFmtId="230" formatCode="&quot;$&quot;#,;\(&quot;$&quot;#,\)"/>
    <numFmt numFmtId="231" formatCode="_-&quot;\&quot;* #,##0_-;\-&quot;\&quot;* #,##0_-;_-&quot;\&quot;* &quot;-&quot;_-;_-@_-"/>
    <numFmt numFmtId="232" formatCode="_-&quot;\&quot;* #,##0.00_-;\-&quot;\&quot;* #,##0.00_-;_-&quot;\&quot;* &quot;-&quot;??_-;_-@_-"/>
    <numFmt numFmtId="233" formatCode="_-&quot;$&quot;* #,##0_-;\-&quot;$&quot;* #,##0_-;_-&quot;$&quot;* &quot;-&quot;_-;_-@_-"/>
    <numFmt numFmtId="234" formatCode="_-&quot;$&quot;* #,##0.00_-;\-&quot;$&quot;* #,##0.00_-;_-&quot;$&quot;* &quot;-&quot;??_-;_-@_-"/>
    <numFmt numFmtId="235" formatCode="_(* #,##0.0_);_(* \(#,##0.0\);_(* &quot;-&quot;??_);_(@_)"/>
    <numFmt numFmtId="236" formatCode="#,##0.00\ ;\(#,##0.00\)"/>
  </numFmts>
  <fonts count="124">
    <font>
      <sz val="15"/>
      <name val="Angsana New"/>
      <family val="1"/>
    </font>
    <font>
      <sz val="11"/>
      <color indexed="8"/>
      <name val="Calibri"/>
      <family val="2"/>
    </font>
    <font>
      <sz val="10"/>
      <name val="Arial"/>
      <family val="2"/>
    </font>
    <font>
      <i/>
      <sz val="15"/>
      <name val="Angsana New"/>
      <family val="1"/>
    </font>
    <font>
      <b/>
      <sz val="15"/>
      <name val="Angsana New"/>
      <family val="1"/>
    </font>
    <font>
      <b/>
      <i/>
      <sz val="15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i/>
      <sz val="14"/>
      <name val="Angsana New"/>
      <family val="1"/>
    </font>
    <font>
      <sz val="14"/>
      <name val="CordiaUPC"/>
      <family val="2"/>
    </font>
    <font>
      <sz val="15"/>
      <name val="CordiaUPC"/>
      <family val="2"/>
    </font>
    <font>
      <sz val="14"/>
      <name val="Cordia New"/>
      <family val="2"/>
    </font>
    <font>
      <i/>
      <sz val="14"/>
      <name val="Angsana New"/>
      <family val="1"/>
    </font>
    <font>
      <sz val="10"/>
      <name val="ApFont"/>
      <family val="0"/>
    </font>
    <font>
      <b/>
      <sz val="16"/>
      <name val="Angsana New"/>
      <family val="1"/>
    </font>
    <font>
      <sz val="16"/>
      <name val="Angsana New"/>
      <family val="1"/>
    </font>
    <font>
      <i/>
      <sz val="16"/>
      <name val="Angsana New"/>
      <family val="1"/>
    </font>
    <font>
      <b/>
      <sz val="14"/>
      <name val="Cordia New"/>
      <family val="2"/>
    </font>
    <font>
      <u val="single"/>
      <sz val="10.5"/>
      <color indexed="12"/>
      <name val="Cordia New"/>
      <family val="2"/>
    </font>
    <font>
      <sz val="10"/>
      <color indexed="8"/>
      <name val="MS Sans Serif"/>
      <family val="2"/>
    </font>
    <font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4"/>
      <name val="?? ??"/>
      <family val="2"/>
    </font>
    <font>
      <u val="single"/>
      <sz val="8.4"/>
      <color indexed="12"/>
      <name val="Arial"/>
      <family val="2"/>
    </font>
    <font>
      <sz val="14"/>
      <name val="AngsanaUPC"/>
      <family val="1"/>
    </font>
    <font>
      <sz val="12"/>
      <name val="????"/>
      <family val="2"/>
    </font>
    <font>
      <sz val="11"/>
      <name val="?l?r ?o?S?V?b?N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u val="single"/>
      <sz val="12"/>
      <name val="Helv"/>
      <family val="0"/>
    </font>
    <font>
      <b/>
      <sz val="12"/>
      <name val="Helv"/>
      <family val="0"/>
    </font>
    <font>
      <b/>
      <sz val="10"/>
      <name val="MS Sans Serif"/>
      <family val="2"/>
    </font>
    <font>
      <sz val="9"/>
      <name val="Times New Roman"/>
      <family val="1"/>
    </font>
    <font>
      <sz val="10"/>
      <name val="Courier"/>
      <family val="3"/>
    </font>
    <font>
      <sz val="14"/>
      <name val="FreesiaUPC"/>
      <family val="2"/>
    </font>
    <font>
      <sz val="12"/>
      <name val="Helv"/>
      <family val="2"/>
    </font>
    <font>
      <sz val="11"/>
      <name val="DUTCH-1"/>
      <family val="0"/>
    </font>
    <font>
      <sz val="10"/>
      <name val="MS Serif"/>
      <family val="1"/>
    </font>
    <font>
      <b/>
      <sz val="10"/>
      <name val="Tms Rm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0"/>
      <color indexed="16"/>
      <name val="MS Serif"/>
      <family val="1"/>
    </font>
    <font>
      <b/>
      <sz val="12"/>
      <name val="Arial"/>
      <family val="2"/>
    </font>
    <font>
      <b/>
      <sz val="12"/>
      <name val="Tahoma"/>
      <family val="2"/>
    </font>
    <font>
      <b/>
      <sz val="18"/>
      <name val="Arial"/>
      <family val="2"/>
    </font>
    <font>
      <sz val="10"/>
      <name val="Tahoma"/>
      <family val="2"/>
    </font>
    <font>
      <sz val="8"/>
      <color indexed="12"/>
      <name val="Helv"/>
      <family val="0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นูลมรผ"/>
      <family val="0"/>
    </font>
    <font>
      <sz val="14"/>
      <name val="Helv"/>
      <family val="0"/>
    </font>
    <font>
      <sz val="24"/>
      <name val="Helv"/>
      <family val="0"/>
    </font>
    <font>
      <sz val="10"/>
      <name val="Geneva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8"/>
      <name val="Helv"/>
      <family val="0"/>
    </font>
    <font>
      <b/>
      <u val="single"/>
      <sz val="10"/>
      <name val="Helv"/>
      <family val="0"/>
    </font>
    <font>
      <sz val="28"/>
      <name val="Angsana New"/>
      <family val="1"/>
    </font>
    <font>
      <sz val="12"/>
      <name val="Times New Roman"/>
      <family val="1"/>
    </font>
    <font>
      <sz val="10"/>
      <name val="Helv"/>
      <family val="2"/>
    </font>
    <font>
      <b/>
      <sz val="10"/>
      <name val="Tahoma"/>
      <family val="2"/>
    </font>
    <font>
      <b/>
      <sz val="8"/>
      <color indexed="8"/>
      <name val="Helv"/>
      <family val="2"/>
    </font>
    <font>
      <u val="single"/>
      <sz val="9"/>
      <color indexed="36"/>
      <name val="ＭＳ Ｐゴシック"/>
      <family val="3"/>
    </font>
    <font>
      <sz val="14"/>
      <color indexed="8"/>
      <name val="Cordia New"/>
      <family val="2"/>
    </font>
    <font>
      <u val="single"/>
      <sz val="14"/>
      <color indexed="12"/>
      <name val="Cordia New"/>
      <family val="2"/>
    </font>
    <font>
      <sz val="12"/>
      <name val="ทsฒำฉ๚ล้"/>
      <family val="0"/>
    </font>
    <font>
      <u val="single"/>
      <sz val="14"/>
      <color indexed="36"/>
      <name val="Cordia New"/>
      <family val="2"/>
    </font>
    <font>
      <sz val="11"/>
      <name val="ตธฟ "/>
      <family val="3"/>
    </font>
    <font>
      <sz val="12"/>
      <name val="바탕체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0.5"/>
      <name val="ＭＳ Ｐゴシック"/>
      <family val="3"/>
    </font>
    <font>
      <sz val="12"/>
      <name val="ＭＳ 明朝"/>
      <family val="1"/>
    </font>
    <font>
      <u val="single"/>
      <sz val="9"/>
      <color indexed="12"/>
      <name val="ＭＳ Ｐゴシック"/>
      <family val="3"/>
    </font>
    <font>
      <sz val="12"/>
      <name val="新細明體"/>
      <family val="1"/>
    </font>
    <font>
      <b/>
      <i/>
      <sz val="16"/>
      <name val="Angsana New"/>
      <family val="1"/>
    </font>
    <font>
      <sz val="15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6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5"/>
      <color indexed="10"/>
      <name val="Angsana New"/>
      <family val="1"/>
    </font>
    <font>
      <sz val="15"/>
      <color indexed="3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rgb="FFFF0000"/>
      <name val="Angsana New"/>
      <family val="1"/>
    </font>
    <font>
      <sz val="15"/>
      <color rgb="FF0070C0"/>
      <name val="Angsana New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10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double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medium"/>
      <bottom/>
    </border>
    <border>
      <left style="thin"/>
      <right style="thin"/>
      <top/>
      <bottom/>
    </border>
    <border>
      <left/>
      <right/>
      <top style="hair"/>
      <bottom style="hair"/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5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201" fontId="2" fillId="0" borderId="0" applyFont="0" applyFill="0" applyBorder="0" applyAlignment="0" applyProtection="0"/>
    <xf numFmtId="0" fontId="23" fillId="0" borderId="0">
      <alignment/>
      <protection/>
    </xf>
    <xf numFmtId="202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1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05" fontId="2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3" fillId="0" borderId="0">
      <alignment/>
      <protection/>
    </xf>
    <xf numFmtId="206" fontId="2" fillId="0" borderId="0" applyFont="0" applyFill="0" applyBorder="0" applyAlignment="0" applyProtection="0"/>
    <xf numFmtId="207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0" fontId="27" fillId="0" borderId="0">
      <alignment/>
      <protection/>
    </xf>
    <xf numFmtId="0" fontId="104" fillId="2" borderId="0" applyNumberFormat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5" fillId="19" borderId="0" applyNumberFormat="0" applyBorder="0" applyAlignment="0" applyProtection="0"/>
    <xf numFmtId="9" fontId="25" fillId="0" borderId="0">
      <alignment/>
      <protection/>
    </xf>
    <xf numFmtId="0" fontId="28" fillId="0" borderId="1">
      <alignment horizontal="center"/>
      <protection/>
    </xf>
    <xf numFmtId="0" fontId="29" fillId="0" borderId="0">
      <alignment/>
      <protection/>
    </xf>
    <xf numFmtId="0" fontId="29" fillId="0" borderId="2" applyFill="0">
      <alignment horizontal="center"/>
      <protection locked="0"/>
    </xf>
    <xf numFmtId="0" fontId="28" fillId="0" borderId="0" applyFill="0">
      <alignment horizontal="center"/>
      <protection locked="0"/>
    </xf>
    <xf numFmtId="0" fontId="28" fillId="20" borderId="0">
      <alignment/>
      <protection/>
    </xf>
    <xf numFmtId="0" fontId="28" fillId="0" borderId="0">
      <alignment/>
      <protection locked="0"/>
    </xf>
    <xf numFmtId="0" fontId="28" fillId="0" borderId="0">
      <alignment/>
      <protection/>
    </xf>
    <xf numFmtId="209" fontId="28" fillId="0" borderId="0">
      <alignment/>
      <protection/>
    </xf>
    <xf numFmtId="210" fontId="28" fillId="0" borderId="0">
      <alignment/>
      <protection/>
    </xf>
    <xf numFmtId="0" fontId="29" fillId="21" borderId="0">
      <alignment horizontal="right"/>
      <protection/>
    </xf>
    <xf numFmtId="0" fontId="28" fillId="0" borderId="0">
      <alignment/>
      <protection/>
    </xf>
    <xf numFmtId="0" fontId="105" fillId="22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105" fillId="25" borderId="0" applyNumberFormat="0" applyBorder="0" applyAlignment="0" applyProtection="0"/>
    <xf numFmtId="0" fontId="105" fillId="26" borderId="0" applyNumberFormat="0" applyBorder="0" applyAlignment="0" applyProtection="0"/>
    <xf numFmtId="0" fontId="105" fillId="26" borderId="0" applyNumberFormat="0" applyBorder="0" applyAlignment="0" applyProtection="0"/>
    <xf numFmtId="0" fontId="105" fillId="27" borderId="0" applyNumberFormat="0" applyBorder="0" applyAlignment="0" applyProtection="0"/>
    <xf numFmtId="0" fontId="105" fillId="27" borderId="0" applyNumberFormat="0" applyBorder="0" applyAlignment="0" applyProtection="0"/>
    <xf numFmtId="0" fontId="106" fillId="28" borderId="0" applyNumberFormat="0" applyBorder="0" applyAlignment="0" applyProtection="0"/>
    <xf numFmtId="0" fontId="106" fillId="28" borderId="0" applyNumberFormat="0" applyBorder="0" applyAlignment="0" applyProtection="0"/>
    <xf numFmtId="37" fontId="30" fillId="0" borderId="0">
      <alignment/>
      <protection/>
    </xf>
    <xf numFmtId="37" fontId="31" fillId="0" borderId="0">
      <alignment/>
      <protection/>
    </xf>
    <xf numFmtId="37" fontId="31" fillId="0" borderId="0">
      <alignment/>
      <protection/>
    </xf>
    <xf numFmtId="187" fontId="32" fillId="0" borderId="3" applyAlignment="0" applyProtection="0"/>
    <xf numFmtId="211" fontId="2" fillId="0" borderId="0" applyFill="0" applyBorder="0" applyAlignment="0">
      <protection/>
    </xf>
    <xf numFmtId="212" fontId="33" fillId="0" borderId="0" applyFill="0" applyBorder="0" applyAlignment="0">
      <protection/>
    </xf>
    <xf numFmtId="198" fontId="33" fillId="0" borderId="0" applyFill="0" applyBorder="0" applyAlignment="0">
      <protection/>
    </xf>
    <xf numFmtId="199" fontId="34" fillId="0" borderId="0" applyFill="0" applyBorder="0" applyAlignment="0">
      <protection/>
    </xf>
    <xf numFmtId="200" fontId="34" fillId="0" borderId="0" applyFill="0" applyBorder="0" applyAlignment="0">
      <protection/>
    </xf>
    <xf numFmtId="213" fontId="33" fillId="0" borderId="0" applyFill="0" applyBorder="0" applyAlignment="0">
      <protection/>
    </xf>
    <xf numFmtId="214" fontId="34" fillId="0" borderId="0" applyFill="0" applyBorder="0" applyAlignment="0">
      <protection/>
    </xf>
    <xf numFmtId="212" fontId="33" fillId="0" borderId="0" applyFill="0" applyBorder="0" applyAlignment="0">
      <protection/>
    </xf>
    <xf numFmtId="0" fontId="107" fillId="29" borderId="4" applyNumberFormat="0" applyAlignment="0" applyProtection="0"/>
    <xf numFmtId="0" fontId="107" fillId="29" borderId="4" applyNumberFormat="0" applyAlignment="0" applyProtection="0"/>
    <xf numFmtId="37" fontId="35" fillId="0" borderId="0">
      <alignment/>
      <protection/>
    </xf>
    <xf numFmtId="0" fontId="108" fillId="30" borderId="5" applyNumberFormat="0" applyAlignment="0" applyProtection="0"/>
    <xf numFmtId="0" fontId="108" fillId="30" borderId="5" applyNumberFormat="0" applyAlignment="0" applyProtection="0"/>
    <xf numFmtId="194" fontId="2" fillId="0" borderId="0" applyFon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39" fontId="37" fillId="0" borderId="0">
      <alignment/>
      <protection/>
    </xf>
    <xf numFmtId="39" fontId="37" fillId="0" borderId="0">
      <alignment/>
      <protection/>
    </xf>
    <xf numFmtId="39" fontId="37" fillId="0" borderId="0">
      <alignment/>
      <protection/>
    </xf>
    <xf numFmtId="39" fontId="37" fillId="0" borderId="0">
      <alignment/>
      <protection/>
    </xf>
    <xf numFmtId="39" fontId="37" fillId="0" borderId="0">
      <alignment/>
      <protection/>
    </xf>
    <xf numFmtId="39" fontId="37" fillId="0" borderId="0">
      <alignment/>
      <protection/>
    </xf>
    <xf numFmtId="39" fontId="37" fillId="0" borderId="0">
      <alignment/>
      <protection/>
    </xf>
    <xf numFmtId="39" fontId="37" fillId="0" borderId="0">
      <alignment/>
      <protection/>
    </xf>
    <xf numFmtId="192" fontId="0" fillId="0" borderId="0" applyFont="0" applyFill="0" applyBorder="0" applyAlignment="0" applyProtection="0"/>
    <xf numFmtId="21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4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>
      <alignment/>
      <protection/>
    </xf>
    <xf numFmtId="3" fontId="2" fillId="0" borderId="0" applyFont="0" applyFill="0" applyBorder="0" applyAlignment="0" applyProtection="0"/>
    <xf numFmtId="0" fontId="38" fillId="0" borderId="0" applyNumberFormat="0" applyAlignment="0">
      <protection/>
    </xf>
    <xf numFmtId="0" fontId="39" fillId="0" borderId="0">
      <alignment/>
      <protection/>
    </xf>
    <xf numFmtId="0" fontId="39" fillId="0" borderId="0">
      <alignment/>
      <protection/>
    </xf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12" fontId="33" fillId="0" borderId="0" applyFont="0" applyFill="0" applyBorder="0" applyAlignment="0" applyProtection="0"/>
    <xf numFmtId="215" fontId="25" fillId="0" borderId="0" applyFont="0" applyFill="0" applyBorder="0" applyAlignment="0" applyProtection="0"/>
    <xf numFmtId="0" fontId="25" fillId="0" borderId="0">
      <alignment/>
      <protection/>
    </xf>
    <xf numFmtId="216" fontId="2" fillId="0" borderId="0">
      <alignment/>
      <protection/>
    </xf>
    <xf numFmtId="0" fontId="2" fillId="31" borderId="0" applyFont="0" applyBorder="0">
      <alignment/>
      <protection/>
    </xf>
    <xf numFmtId="0" fontId="40" fillId="31" borderId="0" applyNumberFormat="0" applyFont="0" applyFill="0" applyBorder="0" applyProtection="0">
      <alignment horizontal="left"/>
    </xf>
    <xf numFmtId="0" fontId="2" fillId="0" borderId="0" applyFont="0" applyFill="0" applyBorder="0" applyAlignment="0" applyProtection="0"/>
    <xf numFmtId="14" fontId="41" fillId="0" borderId="0" applyFill="0" applyBorder="0" applyAlignment="0">
      <protection/>
    </xf>
    <xf numFmtId="0" fontId="42" fillId="0" borderId="0" applyProtection="0">
      <alignment/>
    </xf>
    <xf numFmtId="38" fontId="43" fillId="0" borderId="6">
      <alignment vertical="center"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5" fillId="0" borderId="0">
      <alignment/>
      <protection/>
    </xf>
    <xf numFmtId="213" fontId="33" fillId="0" borderId="0" applyFill="0" applyBorder="0" applyAlignment="0">
      <protection/>
    </xf>
    <xf numFmtId="212" fontId="33" fillId="0" borderId="0" applyFill="0" applyBorder="0" applyAlignment="0">
      <protection/>
    </xf>
    <xf numFmtId="213" fontId="33" fillId="0" borderId="0" applyFill="0" applyBorder="0" applyAlignment="0">
      <protection/>
    </xf>
    <xf numFmtId="214" fontId="34" fillId="0" borderId="0" applyFill="0" applyBorder="0" applyAlignment="0">
      <protection/>
    </xf>
    <xf numFmtId="212" fontId="33" fillId="0" borderId="0" applyFill="0" applyBorder="0" applyAlignment="0">
      <protection/>
    </xf>
    <xf numFmtId="0" fontId="44" fillId="0" borderId="0" applyNumberFormat="0" applyAlignment="0">
      <protection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2" fontId="2" fillId="0" borderId="0" applyFont="0" applyFill="0" applyBorder="0" applyAlignment="0" applyProtection="0"/>
    <xf numFmtId="218" fontId="20" fillId="0" borderId="0">
      <alignment horizontal="right"/>
      <protection/>
    </xf>
    <xf numFmtId="0" fontId="110" fillId="32" borderId="0" applyNumberFormat="0" applyBorder="0" applyAlignment="0" applyProtection="0"/>
    <xf numFmtId="0" fontId="110" fillId="32" borderId="0" applyNumberFormat="0" applyBorder="0" applyAlignment="0" applyProtection="0"/>
    <xf numFmtId="38" fontId="21" fillId="31" borderId="0" applyNumberFormat="0" applyBorder="0" applyAlignment="0" applyProtection="0"/>
    <xf numFmtId="0" fontId="2" fillId="0" borderId="0">
      <alignment/>
      <protection/>
    </xf>
    <xf numFmtId="0" fontId="45" fillId="0" borderId="7" applyNumberFormat="0" applyAlignment="0" applyProtection="0"/>
    <xf numFmtId="0" fontId="45" fillId="0" borderId="8">
      <alignment horizontal="left" vertical="center"/>
      <protection/>
    </xf>
    <xf numFmtId="219" fontId="46" fillId="33" borderId="0">
      <alignment horizontal="left" vertical="top"/>
      <protection/>
    </xf>
    <xf numFmtId="0" fontId="111" fillId="0" borderId="9" applyNumberFormat="0" applyFill="0" applyAlignment="0" applyProtection="0"/>
    <xf numFmtId="0" fontId="111" fillId="0" borderId="9" applyNumberFormat="0" applyFill="0" applyAlignment="0" applyProtection="0"/>
    <xf numFmtId="0" fontId="112" fillId="0" borderId="10" applyNumberFormat="0" applyFill="0" applyAlignment="0" applyProtection="0"/>
    <xf numFmtId="0" fontId="112" fillId="0" borderId="10" applyNumberFormat="0" applyFill="0" applyAlignment="0" applyProtection="0"/>
    <xf numFmtId="0" fontId="113" fillId="0" borderId="11" applyNumberFormat="0" applyFill="0" applyAlignment="0" applyProtection="0"/>
    <xf numFmtId="0" fontId="113" fillId="0" borderId="11" applyNumberFormat="0" applyFill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47" fillId="0" borderId="0" applyProtection="0">
      <alignment/>
    </xf>
    <xf numFmtId="0" fontId="45" fillId="0" borderId="0" applyProtection="0">
      <alignment/>
    </xf>
    <xf numFmtId="0" fontId="18" fillId="0" borderId="0" applyNumberFormat="0" applyFill="0" applyBorder="0" applyAlignment="0" applyProtection="0"/>
    <xf numFmtId="0" fontId="48" fillId="33" borderId="0">
      <alignment horizontal="left" wrapText="1"/>
      <protection/>
    </xf>
    <xf numFmtId="220" fontId="2" fillId="0" borderId="0" applyBorder="0" applyAlignment="0">
      <protection/>
    </xf>
    <xf numFmtId="0" fontId="114" fillId="34" borderId="4" applyNumberFormat="0" applyAlignment="0" applyProtection="0"/>
    <xf numFmtId="10" fontId="21" fillId="33" borderId="1" applyNumberFormat="0" applyBorder="0" applyAlignment="0" applyProtection="0"/>
    <xf numFmtId="0" fontId="114" fillId="34" borderId="4" applyNumberFormat="0" applyAlignment="0" applyProtection="0"/>
    <xf numFmtId="221" fontId="2" fillId="0" borderId="0">
      <alignment/>
      <protection/>
    </xf>
    <xf numFmtId="217" fontId="49" fillId="0" borderId="0">
      <alignment/>
      <protection/>
    </xf>
    <xf numFmtId="38" fontId="50" fillId="0" borderId="0">
      <alignment/>
      <protection/>
    </xf>
    <xf numFmtId="38" fontId="51" fillId="0" borderId="0">
      <alignment/>
      <protection/>
    </xf>
    <xf numFmtId="38" fontId="52" fillId="0" borderId="0">
      <alignment/>
      <protection/>
    </xf>
    <xf numFmtId="38" fontId="5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4" fillId="0" borderId="0" applyFont="0" applyFill="0" applyBorder="0" applyAlignment="0" applyProtection="0"/>
    <xf numFmtId="0" fontId="22" fillId="0" borderId="0" applyNumberFormat="0" applyFont="0" applyFill="0" applyBorder="0" applyProtection="0">
      <alignment horizontal="left" vertical="center"/>
    </xf>
    <xf numFmtId="213" fontId="33" fillId="0" borderId="0" applyFill="0" applyBorder="0" applyAlignment="0">
      <protection/>
    </xf>
    <xf numFmtId="212" fontId="33" fillId="0" borderId="0" applyFill="0" applyBorder="0" applyAlignment="0">
      <protection/>
    </xf>
    <xf numFmtId="213" fontId="33" fillId="0" borderId="0" applyFill="0" applyBorder="0" applyAlignment="0">
      <protection/>
    </xf>
    <xf numFmtId="214" fontId="34" fillId="0" borderId="0" applyFill="0" applyBorder="0" applyAlignment="0">
      <protection/>
    </xf>
    <xf numFmtId="212" fontId="33" fillId="0" borderId="0" applyFill="0" applyBorder="0" applyAlignment="0">
      <protection/>
    </xf>
    <xf numFmtId="0" fontId="115" fillId="0" borderId="12" applyNumberFormat="0" applyFill="0" applyAlignment="0" applyProtection="0"/>
    <xf numFmtId="0" fontId="115" fillId="0" borderId="12" applyNumberFormat="0" applyFill="0" applyAlignment="0" applyProtection="0"/>
    <xf numFmtId="0" fontId="55" fillId="0" borderId="0">
      <alignment/>
      <protection/>
    </xf>
    <xf numFmtId="0" fontId="36" fillId="0" borderId="0">
      <alignment/>
      <protection/>
    </xf>
    <xf numFmtId="0" fontId="55" fillId="0" borderId="0">
      <alignment/>
      <protection/>
    </xf>
    <xf numFmtId="0" fontId="36" fillId="0" borderId="0">
      <alignment/>
      <protection/>
    </xf>
    <xf numFmtId="0" fontId="56" fillId="0" borderId="0">
      <alignment/>
      <protection/>
    </xf>
    <xf numFmtId="222" fontId="9" fillId="0" borderId="0" applyFont="0" applyFill="0" applyBorder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188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223" fontId="57" fillId="0" borderId="0" applyFont="0" applyFill="0" applyBorder="0" applyAlignment="0" applyProtection="0"/>
    <xf numFmtId="224" fontId="57" fillId="0" borderId="0" applyFont="0" applyFill="0" applyBorder="0" applyAlignment="0" applyProtection="0"/>
    <xf numFmtId="188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0" fontId="116" fillId="35" borderId="0" applyNumberFormat="0" applyBorder="0" applyAlignment="0" applyProtection="0"/>
    <xf numFmtId="0" fontId="116" fillId="35" borderId="0" applyNumberFormat="0" applyBorder="0" applyAlignment="0" applyProtection="0"/>
    <xf numFmtId="37" fontId="58" fillId="0" borderId="0">
      <alignment/>
      <protection/>
    </xf>
    <xf numFmtId="0" fontId="5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225" fontId="5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37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04" fillId="0" borderId="0">
      <alignment/>
      <protection/>
    </xf>
    <xf numFmtId="0" fontId="11" fillId="0" borderId="0">
      <alignment/>
      <protection/>
    </xf>
    <xf numFmtId="226" fontId="2" fillId="0" borderId="0">
      <alignment/>
      <protection/>
    </xf>
    <xf numFmtId="0" fontId="0" fillId="36" borderId="13" applyNumberFormat="0" applyFont="0" applyAlignment="0" applyProtection="0"/>
    <xf numFmtId="0" fontId="1" fillId="36" borderId="13" applyNumberFormat="0" applyFont="0" applyAlignment="0" applyProtection="0"/>
    <xf numFmtId="0" fontId="1" fillId="36" borderId="13" applyNumberFormat="0" applyFont="0" applyAlignment="0" applyProtection="0"/>
    <xf numFmtId="0" fontId="117" fillId="29" borderId="14" applyNumberFormat="0" applyAlignment="0" applyProtection="0"/>
    <xf numFmtId="0" fontId="117" fillId="29" borderId="14" applyNumberFormat="0" applyAlignment="0" applyProtection="0"/>
    <xf numFmtId="40" fontId="60" fillId="37" borderId="0">
      <alignment horizontal="right"/>
      <protection/>
    </xf>
    <xf numFmtId="0" fontId="61" fillId="37" borderId="15">
      <alignment/>
      <protection/>
    </xf>
    <xf numFmtId="0" fontId="62" fillId="0" borderId="0">
      <alignment horizontal="center"/>
      <protection/>
    </xf>
    <xf numFmtId="0" fontId="63" fillId="0" borderId="0">
      <alignment horizontal="center"/>
      <protection/>
    </xf>
    <xf numFmtId="44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200" fontId="34" fillId="0" borderId="0" applyFont="0" applyFill="0" applyBorder="0" applyAlignment="0" applyProtection="0"/>
    <xf numFmtId="227" fontId="33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3" fillId="0" borderId="16" applyNumberFormat="0" applyBorder="0">
      <alignment/>
      <protection/>
    </xf>
    <xf numFmtId="3" fontId="64" fillId="0" borderId="0" applyNumberFormat="0" applyFill="0" applyBorder="0" applyAlignment="0" applyProtection="0"/>
    <xf numFmtId="213" fontId="33" fillId="0" borderId="0" applyFill="0" applyBorder="0" applyAlignment="0">
      <protection/>
    </xf>
    <xf numFmtId="212" fontId="33" fillId="0" borderId="0" applyFill="0" applyBorder="0" applyAlignment="0">
      <protection/>
    </xf>
    <xf numFmtId="213" fontId="33" fillId="0" borderId="0" applyFill="0" applyBorder="0" applyAlignment="0">
      <protection/>
    </xf>
    <xf numFmtId="214" fontId="34" fillId="0" borderId="0" applyFill="0" applyBorder="0" applyAlignment="0">
      <protection/>
    </xf>
    <xf numFmtId="212" fontId="33" fillId="0" borderId="0" applyFill="0" applyBorder="0" applyAlignment="0">
      <protection/>
    </xf>
    <xf numFmtId="0" fontId="43" fillId="0" borderId="0" applyNumberFormat="0" applyFont="0" applyFill="0" applyBorder="0" applyAlignment="0" applyProtection="0"/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32" fillId="0" borderId="2">
      <alignment horizontal="center"/>
      <protection/>
    </xf>
    <xf numFmtId="3" fontId="43" fillId="0" borderId="0" applyFont="0" applyFill="0" applyBorder="0" applyAlignment="0" applyProtection="0"/>
    <xf numFmtId="0" fontId="43" fillId="38" borderId="0" applyNumberFormat="0" applyFont="0" applyBorder="0" applyAlignment="0" applyProtection="0"/>
    <xf numFmtId="37" fontId="65" fillId="0" borderId="0">
      <alignment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0" fontId="2" fillId="0" borderId="0">
      <alignment vertical="justify"/>
      <protection/>
    </xf>
    <xf numFmtId="1" fontId="2" fillId="0" borderId="17" applyNumberFormat="0" applyFill="0" applyAlignment="0" applyProtection="0"/>
    <xf numFmtId="228" fontId="2" fillId="0" borderId="0" applyNumberFormat="0" applyFill="0" applyBorder="0" applyAlignment="0" applyProtection="0"/>
    <xf numFmtId="38" fontId="22" fillId="0" borderId="0" applyNumberFormat="0" applyFont="0" applyFill="0" applyBorder="0" applyAlignment="0">
      <protection/>
    </xf>
    <xf numFmtId="0" fontId="22" fillId="0" borderId="18" applyAlignment="0">
      <protection/>
    </xf>
    <xf numFmtId="39" fontId="66" fillId="0" borderId="0">
      <alignment/>
      <protection/>
    </xf>
    <xf numFmtId="0" fontId="41" fillId="0" borderId="0">
      <alignment vertical="top"/>
      <protection/>
    </xf>
    <xf numFmtId="0" fontId="17" fillId="0" borderId="0" applyNumberFormat="0" applyFont="0" applyBorder="0">
      <alignment/>
      <protection/>
    </xf>
    <xf numFmtId="0" fontId="67" fillId="33" borderId="0">
      <alignment wrapText="1"/>
      <protection/>
    </xf>
    <xf numFmtId="40" fontId="68" fillId="0" borderId="0" applyBorder="0">
      <alignment horizontal="right"/>
      <protection/>
    </xf>
    <xf numFmtId="49" fontId="41" fillId="0" borderId="0" applyFill="0" applyBorder="0" applyAlignment="0">
      <protection/>
    </xf>
    <xf numFmtId="229" fontId="34" fillId="0" borderId="0" applyFill="0" applyBorder="0" applyAlignment="0">
      <protection/>
    </xf>
    <xf numFmtId="230" fontId="34" fillId="0" borderId="0" applyFill="0" applyBorder="0" applyAlignment="0">
      <protection/>
    </xf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19" applyNumberFormat="0" applyFill="0" applyAlignment="0" applyProtection="0"/>
    <xf numFmtId="0" fontId="120" fillId="0" borderId="19" applyNumberFormat="0" applyFill="0" applyAlignment="0" applyProtection="0"/>
    <xf numFmtId="188" fontId="43" fillId="0" borderId="0" applyFont="0" applyFill="0" applyBorder="0" applyAlignment="0" applyProtection="0"/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2" fillId="0" borderId="0">
      <alignment horizontal="centerContinuous" vertical="center"/>
      <protection/>
    </xf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57" fillId="0" borderId="0" applyNumberFormat="0" applyFont="0" applyFill="0" applyBorder="0" applyProtection="0">
      <alignment horizontal="center" vertical="center" wrapText="1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NumberForma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1" fontId="70" fillId="0" borderId="0" applyFont="0" applyFill="0" applyBorder="0" applyAlignment="0" applyProtection="0"/>
    <xf numFmtId="193" fontId="7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193" fontId="7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9" fontId="54" fillId="0" borderId="0" applyFont="0" applyFill="0" applyBorder="0" applyAlignment="0" applyProtection="0"/>
    <xf numFmtId="0" fontId="11" fillId="0" borderId="0">
      <alignment/>
      <protection/>
    </xf>
    <xf numFmtId="0" fontId="19" fillId="0" borderId="0">
      <alignment/>
      <protection/>
    </xf>
    <xf numFmtId="39" fontId="36" fillId="0" borderId="0">
      <alignment/>
      <protection/>
    </xf>
    <xf numFmtId="0" fontId="54" fillId="0" borderId="0" applyFont="0" applyFill="0" applyBorder="0" applyAlignment="0" applyProtection="0"/>
    <xf numFmtId="188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231" fontId="74" fillId="0" borderId="0" applyFont="0" applyFill="0" applyBorder="0" applyAlignment="0" applyProtection="0"/>
    <xf numFmtId="232" fontId="7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>
      <alignment/>
      <protection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5" fillId="0" borderId="0">
      <alignment/>
      <protection/>
    </xf>
    <xf numFmtId="212" fontId="66" fillId="0" borderId="0">
      <alignment/>
      <protection/>
    </xf>
    <xf numFmtId="41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0" fontId="76" fillId="0" borderId="0">
      <alignment/>
      <protection/>
    </xf>
    <xf numFmtId="0" fontId="77" fillId="0" borderId="0">
      <alignment/>
      <protection/>
    </xf>
    <xf numFmtId="40" fontId="78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79" fillId="0" borderId="0">
      <alignment/>
      <protection/>
    </xf>
    <xf numFmtId="0" fontId="80" fillId="0" borderId="0" applyNumberFormat="0" applyFill="0" applyBorder="0" applyAlignment="0" applyProtection="0"/>
    <xf numFmtId="0" fontId="79" fillId="0" borderId="0" applyBorder="0">
      <alignment vertical="center"/>
      <protection/>
    </xf>
    <xf numFmtId="0" fontId="79" fillId="0" borderId="0" applyBorder="0">
      <alignment vertical="center"/>
      <protection/>
    </xf>
    <xf numFmtId="0" fontId="79" fillId="0" borderId="0" applyBorder="0">
      <alignment vertical="center"/>
      <protection/>
    </xf>
    <xf numFmtId="0" fontId="79" fillId="0" borderId="0" applyBorder="0">
      <alignment vertical="center"/>
      <protection/>
    </xf>
    <xf numFmtId="0" fontId="79" fillId="0" borderId="0" applyBorder="0">
      <alignment vertical="center"/>
      <protection/>
    </xf>
    <xf numFmtId="0" fontId="79" fillId="0" borderId="0" applyBorder="0">
      <alignment vertical="center"/>
      <protection/>
    </xf>
    <xf numFmtId="233" fontId="81" fillId="0" borderId="0" applyFont="0" applyFill="0" applyBorder="0" applyAlignment="0" applyProtection="0"/>
    <xf numFmtId="233" fontId="65" fillId="0" borderId="0" applyFont="0" applyFill="0" applyBorder="0" applyAlignment="0" applyProtection="0"/>
    <xf numFmtId="234" fontId="65" fillId="0" borderId="0" applyFont="0" applyFill="0" applyBorder="0" applyAlignment="0" applyProtection="0"/>
    <xf numFmtId="0" fontId="79" fillId="0" borderId="0" applyBorder="0">
      <alignment vertical="center"/>
      <protection/>
    </xf>
    <xf numFmtId="0" fontId="79" fillId="0" borderId="0" applyBorder="0">
      <alignment vertical="center"/>
      <protection/>
    </xf>
    <xf numFmtId="0" fontId="79" fillId="0" borderId="0" applyBorder="0">
      <alignment vertical="center"/>
      <protection/>
    </xf>
    <xf numFmtId="0" fontId="79" fillId="0" borderId="0" applyBorder="0">
      <alignment vertical="center"/>
      <protection/>
    </xf>
    <xf numFmtId="0" fontId="79" fillId="0" borderId="0" applyBorder="0">
      <alignment vertical="center"/>
      <protection/>
    </xf>
    <xf numFmtId="0" fontId="79" fillId="0" borderId="0" applyBorder="0">
      <alignment vertical="center"/>
      <protection/>
    </xf>
    <xf numFmtId="208" fontId="78" fillId="0" borderId="0" applyFont="0" applyFill="0" applyBorder="0" applyAlignment="0" applyProtection="0"/>
    <xf numFmtId="207" fontId="78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37" fontId="3" fillId="0" borderId="0" xfId="0" applyNumberFormat="1" applyFont="1" applyFill="1" applyAlignment="1">
      <alignment horizontal="center" vertical="center"/>
    </xf>
    <xf numFmtId="37" fontId="3" fillId="0" borderId="0" xfId="0" applyNumberFormat="1" applyFont="1" applyFill="1" applyBorder="1" applyAlignment="1">
      <alignment horizontal="center" vertical="center"/>
    </xf>
    <xf numFmtId="37" fontId="4" fillId="0" borderId="0" xfId="0" applyNumberFormat="1" applyFont="1" applyFill="1" applyBorder="1" applyAlignment="1">
      <alignment vertical="center"/>
    </xf>
    <xf numFmtId="37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vertical="center" readingOrder="2"/>
    </xf>
    <xf numFmtId="49" fontId="5" fillId="0" borderId="0" xfId="0" applyNumberFormat="1" applyFont="1" applyFill="1" applyBorder="1" applyAlignment="1">
      <alignment vertical="center" readingOrder="2"/>
    </xf>
    <xf numFmtId="49" fontId="4" fillId="0" borderId="0" xfId="0" applyNumberFormat="1" applyFont="1" applyFill="1" applyAlignment="1">
      <alignment vertical="center" readingOrder="2"/>
    </xf>
    <xf numFmtId="49" fontId="4" fillId="0" borderId="0" xfId="0" applyNumberFormat="1" applyFont="1" applyFill="1" applyBorder="1" applyAlignment="1">
      <alignment vertical="center" readingOrder="2"/>
    </xf>
    <xf numFmtId="37" fontId="5" fillId="0" borderId="0" xfId="0" applyNumberFormat="1" applyFont="1" applyFill="1" applyBorder="1" applyAlignment="1">
      <alignment horizontal="center" vertical="center"/>
    </xf>
    <xf numFmtId="37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 readingOrder="2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readingOrder="2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readingOrder="2"/>
    </xf>
    <xf numFmtId="0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NumberFormat="1" applyFont="1" applyFill="1" applyAlignment="1">
      <alignment readingOrder="2"/>
    </xf>
    <xf numFmtId="0" fontId="4" fillId="0" borderId="0" xfId="0" applyNumberFormat="1" applyFont="1" applyFill="1" applyBorder="1" applyAlignment="1">
      <alignment vertical="center" readingOrder="2"/>
    </xf>
    <xf numFmtId="0" fontId="0" fillId="0" borderId="0" xfId="0" applyNumberFormat="1" applyFont="1" applyFill="1" applyBorder="1" applyAlignment="1">
      <alignment vertical="center" readingOrder="2"/>
    </xf>
    <xf numFmtId="0" fontId="4" fillId="0" borderId="0" xfId="0" applyNumberFormat="1" applyFont="1" applyFill="1" applyAlignment="1">
      <alignment vertical="center" readingOrder="2"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 horizontal="left"/>
    </xf>
    <xf numFmtId="197" fontId="0" fillId="0" borderId="0" xfId="299" applyNumberFormat="1" applyFont="1" applyFill="1" applyBorder="1" applyAlignment="1" quotePrefix="1">
      <alignment horizontal="center"/>
      <protection/>
    </xf>
    <xf numFmtId="196" fontId="0" fillId="0" borderId="0" xfId="299" applyNumberFormat="1" applyFont="1" applyFill="1" applyBorder="1" applyAlignment="1">
      <alignment horizontal="center"/>
      <protection/>
    </xf>
    <xf numFmtId="196" fontId="4" fillId="0" borderId="0" xfId="299" applyNumberFormat="1" applyFont="1" applyFill="1" applyBorder="1" applyAlignment="1">
      <alignment horizontal="center"/>
      <protection/>
    </xf>
    <xf numFmtId="196" fontId="4" fillId="0" borderId="0" xfId="299" applyNumberFormat="1" applyFont="1" applyFill="1" applyBorder="1" applyAlignment="1">
      <alignment horizontal="center"/>
      <protection/>
    </xf>
    <xf numFmtId="196" fontId="0" fillId="0" borderId="0" xfId="299" applyNumberFormat="1" applyFont="1" applyFill="1" applyBorder="1" applyAlignment="1">
      <alignment horizontal="center"/>
      <protection/>
    </xf>
    <xf numFmtId="37" fontId="6" fillId="0" borderId="0" xfId="299" applyFont="1" applyFill="1" applyBorder="1" applyAlignment="1" quotePrefix="1">
      <alignment horizontal="center" vertical="center" wrapText="1"/>
      <protection/>
    </xf>
    <xf numFmtId="37" fontId="6" fillId="0" borderId="0" xfId="299" applyFont="1" applyFill="1" applyBorder="1" applyAlignment="1">
      <alignment horizontal="center" vertical="center" wrapText="1"/>
      <protection/>
    </xf>
    <xf numFmtId="196" fontId="7" fillId="0" borderId="0" xfId="299" applyNumberFormat="1" applyFont="1" applyFill="1" applyBorder="1" applyAlignment="1">
      <alignment horizontal="center"/>
      <protection/>
    </xf>
    <xf numFmtId="37" fontId="7" fillId="0" borderId="0" xfId="299" applyFont="1" applyFill="1" applyBorder="1" applyAlignment="1">
      <alignment horizontal="left"/>
      <protection/>
    </xf>
    <xf numFmtId="37" fontId="7" fillId="0" borderId="0" xfId="299" applyFont="1" applyFill="1" applyBorder="1">
      <alignment/>
      <protection/>
    </xf>
    <xf numFmtId="37" fontId="5" fillId="0" borderId="0" xfId="0" applyNumberFormat="1" applyFont="1" applyFill="1" applyAlignment="1">
      <alignment vertical="center"/>
    </xf>
    <xf numFmtId="37" fontId="0" fillId="0" borderId="0" xfId="0" applyNumberFormat="1" applyFill="1" applyAlignment="1">
      <alignment vertical="center"/>
    </xf>
    <xf numFmtId="197" fontId="0" fillId="0" borderId="0" xfId="299" applyNumberFormat="1" applyFont="1" applyFill="1" applyBorder="1" applyAlignment="1" quotePrefix="1">
      <alignment horizontal="center"/>
      <protection/>
    </xf>
    <xf numFmtId="37" fontId="0" fillId="0" borderId="0" xfId="299" applyNumberFormat="1" applyFont="1" applyFill="1" applyBorder="1" applyAlignment="1">
      <alignment horizontal="center"/>
      <protection/>
    </xf>
    <xf numFmtId="37" fontId="0" fillId="0" borderId="0" xfId="299" applyNumberFormat="1" applyFont="1" applyFill="1" applyBorder="1">
      <alignment/>
      <protection/>
    </xf>
    <xf numFmtId="37" fontId="0" fillId="0" borderId="0" xfId="299" applyNumberFormat="1" applyFont="1" applyFill="1" applyAlignment="1">
      <alignment horizontal="left"/>
      <protection/>
    </xf>
    <xf numFmtId="37" fontId="4" fillId="0" borderId="0" xfId="299" applyNumberFormat="1" applyFont="1" applyFill="1" applyAlignment="1">
      <alignment/>
      <protection/>
    </xf>
    <xf numFmtId="37" fontId="0" fillId="0" borderId="0" xfId="299" applyNumberFormat="1" applyFont="1" applyFill="1" applyAlignment="1" quotePrefix="1">
      <alignment horizontal="left"/>
      <protection/>
    </xf>
    <xf numFmtId="196" fontId="4" fillId="0" borderId="0" xfId="299" applyNumberFormat="1" applyFont="1" applyFill="1" applyBorder="1" applyAlignment="1">
      <alignment/>
      <protection/>
    </xf>
    <xf numFmtId="49" fontId="0" fillId="0" borderId="0" xfId="0" applyNumberFormat="1" applyFill="1" applyAlignment="1">
      <alignment vertical="center" readingOrder="2"/>
    </xf>
    <xf numFmtId="49" fontId="0" fillId="0" borderId="0" xfId="0" applyNumberFormat="1" applyFill="1" applyBorder="1" applyAlignment="1">
      <alignment vertical="center" readingOrder="2"/>
    </xf>
    <xf numFmtId="37" fontId="4" fillId="0" borderId="0" xfId="0" applyNumberFormat="1" applyFont="1" applyFill="1" applyBorder="1" applyAlignment="1">
      <alignment/>
    </xf>
    <xf numFmtId="37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96" fontId="4" fillId="0" borderId="0" xfId="110" applyNumberFormat="1" applyFont="1" applyFill="1" applyBorder="1" applyAlignment="1">
      <alignment/>
    </xf>
    <xf numFmtId="0" fontId="0" fillId="0" borderId="0" xfId="0" applyFill="1" applyAlignment="1">
      <alignment/>
    </xf>
    <xf numFmtId="37" fontId="6" fillId="0" borderId="3" xfId="299" applyFont="1" applyFill="1" applyBorder="1" applyAlignment="1">
      <alignment horizontal="center" vertical="center" wrapText="1"/>
      <protection/>
    </xf>
    <xf numFmtId="37" fontId="4" fillId="0" borderId="0" xfId="299" applyFont="1" applyFill="1" applyAlignment="1">
      <alignment horizontal="left"/>
      <protection/>
    </xf>
    <xf numFmtId="37" fontId="5" fillId="0" borderId="0" xfId="299" applyFont="1" applyFill="1" applyAlignment="1">
      <alignment horizontal="center"/>
      <protection/>
    </xf>
    <xf numFmtId="37" fontId="6" fillId="0" borderId="0" xfId="299" applyFont="1" applyFill="1">
      <alignment/>
      <protection/>
    </xf>
    <xf numFmtId="37" fontId="6" fillId="0" borderId="0" xfId="299" applyFont="1" applyFill="1" applyBorder="1">
      <alignment/>
      <protection/>
    </xf>
    <xf numFmtId="37" fontId="4" fillId="0" borderId="0" xfId="299" applyNumberFormat="1" applyFont="1" applyFill="1">
      <alignment/>
      <protection/>
    </xf>
    <xf numFmtId="49" fontId="14" fillId="0" borderId="0" xfId="0" applyNumberFormat="1" applyFont="1" applyFill="1" applyAlignment="1">
      <alignment readingOrder="2"/>
    </xf>
    <xf numFmtId="49" fontId="15" fillId="0" borderId="0" xfId="0" applyNumberFormat="1" applyFont="1" applyFill="1" applyAlignment="1">
      <alignment readingOrder="2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vertical="center"/>
    </xf>
    <xf numFmtId="196" fontId="20" fillId="0" borderId="0" xfId="140" applyNumberFormat="1" applyFont="1" applyFill="1" applyAlignment="1">
      <alignment/>
    </xf>
    <xf numFmtId="49" fontId="8" fillId="0" borderId="0" xfId="299" applyNumberFormat="1" applyFont="1" applyFill="1" applyAlignment="1">
      <alignment horizontal="left"/>
      <protection/>
    </xf>
    <xf numFmtId="37" fontId="6" fillId="0" borderId="0" xfId="299" applyFont="1" applyFill="1" applyBorder="1" applyAlignment="1">
      <alignment horizontal="center"/>
      <protection/>
    </xf>
    <xf numFmtId="49" fontId="6" fillId="0" borderId="0" xfId="299" applyNumberFormat="1" applyFont="1" applyFill="1" applyAlignment="1">
      <alignment horizontal="left"/>
      <protection/>
    </xf>
    <xf numFmtId="37" fontId="6" fillId="0" borderId="20" xfId="299" applyFont="1" applyFill="1" applyBorder="1" applyAlignment="1">
      <alignment horizontal="center"/>
      <protection/>
    </xf>
    <xf numFmtId="196" fontId="4" fillId="0" borderId="0" xfId="110" applyNumberFormat="1" applyFont="1" applyFill="1" applyAlignment="1">
      <alignment/>
    </xf>
    <xf numFmtId="196" fontId="4" fillId="0" borderId="0" xfId="110" applyNumberFormat="1" applyFont="1" applyFill="1" applyBorder="1" applyAlignment="1">
      <alignment/>
    </xf>
    <xf numFmtId="49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/>
    </xf>
    <xf numFmtId="37" fontId="14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right"/>
    </xf>
    <xf numFmtId="49" fontId="14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Alignment="1">
      <alignment readingOrder="2"/>
    </xf>
    <xf numFmtId="0" fontId="16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/>
    </xf>
    <xf numFmtId="0" fontId="15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96" fontId="4" fillId="0" borderId="21" xfId="299" applyNumberFormat="1" applyFont="1" applyFill="1" applyBorder="1" applyAlignment="1">
      <alignment horizontal="center"/>
      <protection/>
    </xf>
    <xf numFmtId="196" fontId="4" fillId="0" borderId="0" xfId="110" applyNumberFormat="1" applyFont="1" applyFill="1" applyBorder="1" applyAlignment="1">
      <alignment vertical="center"/>
    </xf>
    <xf numFmtId="196" fontId="4" fillId="0" borderId="8" xfId="110" applyNumberFormat="1" applyFont="1" applyFill="1" applyBorder="1" applyAlignment="1">
      <alignment vertical="center"/>
    </xf>
    <xf numFmtId="196" fontId="0" fillId="0" borderId="0" xfId="110" applyNumberFormat="1" applyFont="1" applyFill="1" applyBorder="1" applyAlignment="1">
      <alignment horizontal="left" vertical="center" indent="5"/>
    </xf>
    <xf numFmtId="196" fontId="4" fillId="0" borderId="0" xfId="0" applyNumberFormat="1" applyFont="1" applyFill="1" applyBorder="1" applyAlignment="1">
      <alignment vertical="center"/>
    </xf>
    <xf numFmtId="196" fontId="4" fillId="0" borderId="0" xfId="110" applyNumberFormat="1" applyFont="1" applyFill="1" applyBorder="1" applyAlignment="1">
      <alignment horizontal="left" vertical="center" indent="5"/>
    </xf>
    <xf numFmtId="196" fontId="4" fillId="0" borderId="21" xfId="110" applyNumberFormat="1" applyFont="1" applyFill="1" applyBorder="1" applyAlignment="1">
      <alignment vertical="center"/>
    </xf>
    <xf numFmtId="37" fontId="15" fillId="0" borderId="0" xfId="299" applyFont="1" applyFill="1">
      <alignment/>
      <protection/>
    </xf>
    <xf numFmtId="196" fontId="4" fillId="0" borderId="20" xfId="299" applyNumberFormat="1" applyFont="1" applyFill="1" applyBorder="1" applyAlignment="1">
      <alignment/>
      <protection/>
    </xf>
    <xf numFmtId="196" fontId="0" fillId="0" borderId="0" xfId="299" applyNumberFormat="1" applyFont="1" applyFill="1" applyAlignment="1">
      <alignment/>
      <protection/>
    </xf>
    <xf numFmtId="0" fontId="0" fillId="0" borderId="0" xfId="0" applyFont="1" applyFill="1" applyAlignment="1">
      <alignment/>
    </xf>
    <xf numFmtId="196" fontId="0" fillId="0" borderId="0" xfId="110" applyNumberFormat="1" applyFont="1" applyFill="1" applyAlignment="1">
      <alignment/>
    </xf>
    <xf numFmtId="194" fontId="0" fillId="0" borderId="0" xfId="0" applyNumberFormat="1" applyFont="1" applyFill="1" applyBorder="1" applyAlignment="1">
      <alignment/>
    </xf>
    <xf numFmtId="196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readingOrder="2"/>
    </xf>
    <xf numFmtId="194" fontId="4" fillId="0" borderId="0" xfId="0" applyNumberFormat="1" applyFont="1" applyFill="1" applyBorder="1" applyAlignment="1">
      <alignment horizontal="center"/>
    </xf>
    <xf numFmtId="0" fontId="0" fillId="0" borderId="0" xfId="110" applyNumberFormat="1" applyFont="1" applyFill="1" applyAlignment="1">
      <alignment/>
    </xf>
    <xf numFmtId="0" fontId="0" fillId="0" borderId="0" xfId="110" applyNumberFormat="1" applyFont="1" applyFill="1" applyBorder="1" applyAlignment="1">
      <alignment horizontal="center"/>
    </xf>
    <xf numFmtId="196" fontId="0" fillId="0" borderId="0" xfId="110" applyNumberFormat="1" applyFont="1" applyFill="1" applyAlignment="1">
      <alignment horizontal="center"/>
    </xf>
    <xf numFmtId="194" fontId="0" fillId="0" borderId="0" xfId="0" applyNumberFormat="1" applyFont="1" applyFill="1" applyBorder="1" applyAlignment="1">
      <alignment horizontal="center"/>
    </xf>
    <xf numFmtId="196" fontId="0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Alignment="1">
      <alignment vertical="center"/>
    </xf>
    <xf numFmtId="196" fontId="0" fillId="0" borderId="0" xfId="110" applyNumberFormat="1" applyFont="1" applyFill="1" applyAlignment="1">
      <alignment vertical="center"/>
    </xf>
    <xf numFmtId="194" fontId="0" fillId="0" borderId="0" xfId="0" applyNumberFormat="1" applyFont="1" applyFill="1" applyBorder="1" applyAlignment="1">
      <alignment vertical="center"/>
    </xf>
    <xf numFmtId="19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 readingOrder="2"/>
    </xf>
    <xf numFmtId="37" fontId="0" fillId="0" borderId="0" xfId="0" applyNumberFormat="1" applyFont="1" applyFill="1" applyBorder="1" applyAlignment="1">
      <alignment vertical="center"/>
    </xf>
    <xf numFmtId="196" fontId="0" fillId="0" borderId="0" xfId="11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194" fontId="0" fillId="0" borderId="0" xfId="0" applyNumberFormat="1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center" vertical="center"/>
    </xf>
    <xf numFmtId="37" fontId="4" fillId="0" borderId="8" xfId="11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94" fontId="4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 readingOrder="2"/>
    </xf>
    <xf numFmtId="37" fontId="4" fillId="0" borderId="0" xfId="110" applyNumberFormat="1" applyFont="1" applyFill="1" applyBorder="1" applyAlignment="1">
      <alignment vertical="center"/>
    </xf>
    <xf numFmtId="37" fontId="4" fillId="0" borderId="21" xfId="11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center"/>
    </xf>
    <xf numFmtId="37" fontId="4" fillId="0" borderId="20" xfId="110" applyNumberFormat="1" applyFont="1" applyFill="1" applyBorder="1" applyAlignment="1">
      <alignment vertical="center"/>
    </xf>
    <xf numFmtId="37" fontId="4" fillId="0" borderId="3" xfId="110" applyNumberFormat="1" applyFont="1" applyFill="1" applyBorder="1" applyAlignment="1">
      <alignment vertical="center"/>
    </xf>
    <xf numFmtId="37" fontId="4" fillId="0" borderId="0" xfId="299" applyNumberFormat="1" applyFont="1" applyFill="1" applyAlignment="1" quotePrefix="1">
      <alignment horizontal="left"/>
      <protection/>
    </xf>
    <xf numFmtId="37" fontId="0" fillId="0" borderId="0" xfId="0" applyNumberFormat="1" applyFill="1" applyAlignment="1">
      <alignment horizontal="left"/>
    </xf>
    <xf numFmtId="196" fontId="0" fillId="0" borderId="20" xfId="110" applyNumberFormat="1" applyFont="1" applyFill="1" applyBorder="1" applyAlignment="1">
      <alignment vertical="center"/>
    </xf>
    <xf numFmtId="196" fontId="0" fillId="0" borderId="20" xfId="110" applyNumberFormat="1" applyFont="1" applyFill="1" applyBorder="1" applyAlignment="1">
      <alignment horizontal="right" vertical="center"/>
    </xf>
    <xf numFmtId="194" fontId="0" fillId="0" borderId="0" xfId="110" applyFont="1" applyFill="1" applyAlignment="1">
      <alignment vertical="center"/>
    </xf>
    <xf numFmtId="49" fontId="0" fillId="0" borderId="0" xfId="0" applyNumberFormat="1" applyFont="1" applyFill="1" applyAlignment="1" quotePrefix="1">
      <alignment horizontal="left" vertical="center" indent="3"/>
    </xf>
    <xf numFmtId="196" fontId="0" fillId="0" borderId="0" xfId="110" applyNumberFormat="1" applyFont="1" applyFill="1" applyAlignment="1">
      <alignment/>
    </xf>
    <xf numFmtId="194" fontId="7" fillId="0" borderId="0" xfId="110" applyFont="1" applyFill="1" applyBorder="1" applyAlignment="1">
      <alignment/>
    </xf>
    <xf numFmtId="194" fontId="6" fillId="0" borderId="0" xfId="110" applyFont="1" applyFill="1" applyAlignment="1">
      <alignment/>
    </xf>
    <xf numFmtId="196" fontId="0" fillId="0" borderId="0" xfId="110" applyNumberFormat="1" applyFont="1" applyFill="1" applyBorder="1" applyAlignment="1">
      <alignment/>
    </xf>
    <xf numFmtId="49" fontId="3" fillId="0" borderId="0" xfId="0" applyNumberFormat="1" applyFont="1" applyFill="1" applyAlignment="1">
      <alignment vertical="center"/>
    </xf>
    <xf numFmtId="194" fontId="0" fillId="0" borderId="0" xfId="110" applyFont="1" applyFill="1" applyAlignment="1">
      <alignment/>
    </xf>
    <xf numFmtId="37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94" fontId="0" fillId="0" borderId="0" xfId="110" applyFont="1" applyFill="1" applyBorder="1" applyAlignment="1">
      <alignment vertical="center"/>
    </xf>
    <xf numFmtId="196" fontId="0" fillId="0" borderId="0" xfId="110" applyNumberFormat="1" applyFont="1" applyFill="1" applyAlignment="1">
      <alignment horizontal="center" vertical="center"/>
    </xf>
    <xf numFmtId="194" fontId="4" fillId="0" borderId="0" xfId="110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194" fontId="4" fillId="0" borderId="0" xfId="110" applyFont="1" applyFill="1" applyAlignment="1">
      <alignment vertical="center"/>
    </xf>
    <xf numFmtId="196" fontId="0" fillId="0" borderId="0" xfId="110" applyNumberFormat="1" applyFont="1" applyFill="1" applyAlignment="1">
      <alignment horizontal="right"/>
    </xf>
    <xf numFmtId="196" fontId="0" fillId="0" borderId="0" xfId="0" applyNumberFormat="1" applyFont="1" applyFill="1" applyBorder="1" applyAlignment="1">
      <alignment horizontal="right"/>
    </xf>
    <xf numFmtId="196" fontId="0" fillId="0" borderId="0" xfId="0" applyNumberFormat="1" applyFont="1" applyFill="1" applyAlignment="1">
      <alignment/>
    </xf>
    <xf numFmtId="37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 readingOrder="2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94" fontId="4" fillId="0" borderId="0" xfId="0" applyNumberFormat="1" applyFont="1" applyFill="1" applyAlignment="1">
      <alignment/>
    </xf>
    <xf numFmtId="196" fontId="4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96" fontId="0" fillId="0" borderId="0" xfId="110" applyNumberFormat="1" applyFont="1" applyFill="1" applyAlignment="1">
      <alignment/>
    </xf>
    <xf numFmtId="196" fontId="0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196" fontId="0" fillId="0" borderId="0" xfId="110" applyNumberFormat="1" applyFont="1" applyFill="1" applyAlignment="1" quotePrefix="1">
      <alignment vertical="center"/>
    </xf>
    <xf numFmtId="40" fontId="83" fillId="0" borderId="0" xfId="520" applyNumberFormat="1" applyFont="1" applyFill="1" applyAlignment="1" applyProtection="1">
      <alignment horizontal="left"/>
      <protection/>
    </xf>
    <xf numFmtId="194" fontId="0" fillId="0" borderId="0" xfId="0" applyNumberFormat="1" applyFont="1" applyFill="1" applyAlignment="1">
      <alignment/>
    </xf>
    <xf numFmtId="196" fontId="0" fillId="0" borderId="0" xfId="110" applyNumberFormat="1" applyFont="1" applyFill="1" applyBorder="1" applyAlignment="1" quotePrefix="1">
      <alignment horizontal="center"/>
    </xf>
    <xf numFmtId="196" fontId="0" fillId="0" borderId="20" xfId="110" applyNumberFormat="1" applyFont="1" applyFill="1" applyBorder="1" applyAlignment="1">
      <alignment/>
    </xf>
    <xf numFmtId="194" fontId="0" fillId="0" borderId="0" xfId="0" applyNumberFormat="1" applyFont="1" applyFill="1" applyBorder="1" applyAlignment="1">
      <alignment/>
    </xf>
    <xf numFmtId="196" fontId="4" fillId="0" borderId="22" xfId="110" applyNumberFormat="1" applyFont="1" applyFill="1" applyBorder="1" applyAlignment="1">
      <alignment/>
    </xf>
    <xf numFmtId="196" fontId="0" fillId="0" borderId="0" xfId="110" applyNumberFormat="1" applyFont="1" applyFill="1" applyBorder="1" applyAlignment="1">
      <alignment horizontal="center"/>
    </xf>
    <xf numFmtId="194" fontId="0" fillId="0" borderId="0" xfId="0" applyNumberFormat="1" applyFont="1" applyFill="1" applyAlignment="1">
      <alignment horizontal="center"/>
    </xf>
    <xf numFmtId="196" fontId="0" fillId="0" borderId="0" xfId="0" applyNumberFormat="1" applyFont="1" applyFill="1" applyAlignment="1">
      <alignment horizontal="center"/>
    </xf>
    <xf numFmtId="196" fontId="4" fillId="0" borderId="21" xfId="110" applyNumberFormat="1" applyFont="1" applyFill="1" applyBorder="1" applyAlignment="1">
      <alignment/>
    </xf>
    <xf numFmtId="194" fontId="4" fillId="0" borderId="0" xfId="0" applyNumberFormat="1" applyFont="1" applyFill="1" applyBorder="1" applyAlignment="1">
      <alignment/>
    </xf>
    <xf numFmtId="194" fontId="4" fillId="0" borderId="0" xfId="110" applyNumberFormat="1" applyFont="1" applyFill="1" applyBorder="1" applyAlignment="1">
      <alignment/>
    </xf>
    <xf numFmtId="37" fontId="0" fillId="0" borderId="0" xfId="0" applyNumberFormat="1" applyFont="1" applyFill="1" applyAlignment="1">
      <alignment horizontal="left"/>
    </xf>
    <xf numFmtId="194" fontId="4" fillId="0" borderId="0" xfId="0" applyNumberFormat="1" applyFont="1" applyFill="1" applyBorder="1" applyAlignment="1">
      <alignment/>
    </xf>
    <xf numFmtId="196" fontId="4" fillId="0" borderId="0" xfId="0" applyNumberFormat="1" applyFont="1" applyFill="1" applyBorder="1" applyAlignment="1">
      <alignment/>
    </xf>
    <xf numFmtId="194" fontId="4" fillId="0" borderId="0" xfId="110" applyNumberFormat="1" applyFont="1" applyFill="1" applyBorder="1" applyAlignment="1">
      <alignment/>
    </xf>
    <xf numFmtId="37" fontId="12" fillId="0" borderId="0" xfId="299" applyFont="1" applyFill="1" applyAlignment="1">
      <alignment horizontal="center"/>
      <protection/>
    </xf>
    <xf numFmtId="37" fontId="6" fillId="0" borderId="0" xfId="299" applyFont="1" applyFill="1" applyAlignment="1">
      <alignment horizontal="left"/>
      <protection/>
    </xf>
    <xf numFmtId="49" fontId="7" fillId="0" borderId="0" xfId="299" applyNumberFormat="1" applyFont="1" applyFill="1" applyAlignment="1" quotePrefix="1">
      <alignment horizontal="left"/>
      <protection/>
    </xf>
    <xf numFmtId="49" fontId="8" fillId="0" borderId="0" xfId="299" applyNumberFormat="1" applyFont="1" applyFill="1" applyAlignment="1" quotePrefix="1">
      <alignment horizontal="center"/>
      <protection/>
    </xf>
    <xf numFmtId="37" fontId="4" fillId="0" borderId="0" xfId="299" applyNumberFormat="1" applyFont="1" applyFill="1" applyAlignment="1" quotePrefix="1">
      <alignment horizontal="left"/>
      <protection/>
    </xf>
    <xf numFmtId="196" fontId="0" fillId="0" borderId="0" xfId="299" applyNumberFormat="1" applyFont="1" applyFill="1" applyAlignment="1">
      <alignment horizontal="center"/>
      <protection/>
    </xf>
    <xf numFmtId="37" fontId="0" fillId="0" borderId="0" xfId="299" applyNumberFormat="1" applyFont="1" applyFill="1">
      <alignment/>
      <protection/>
    </xf>
    <xf numFmtId="37" fontId="14" fillId="0" borderId="0" xfId="299" applyFont="1" applyFill="1" applyAlignment="1" quotePrefix="1">
      <alignment horizontal="left"/>
      <protection/>
    </xf>
    <xf numFmtId="37" fontId="15" fillId="0" borderId="0" xfId="299" applyNumberFormat="1" applyFont="1" applyFill="1" applyAlignment="1" quotePrefix="1">
      <alignment/>
      <protection/>
    </xf>
    <xf numFmtId="37" fontId="15" fillId="0" borderId="0" xfId="299" applyNumberFormat="1" applyFont="1" applyFill="1">
      <alignment/>
      <protection/>
    </xf>
    <xf numFmtId="37" fontId="14" fillId="0" borderId="0" xfId="299" applyNumberFormat="1" applyFont="1" applyFill="1" applyAlignment="1" quotePrefix="1">
      <alignment/>
      <protection/>
    </xf>
    <xf numFmtId="37" fontId="15" fillId="0" borderId="0" xfId="299" applyNumberFormat="1" applyFont="1" applyFill="1" applyAlignment="1">
      <alignment/>
      <protection/>
    </xf>
    <xf numFmtId="37" fontId="4" fillId="0" borderId="0" xfId="299" applyNumberFormat="1" applyFont="1" applyFill="1" applyAlignment="1">
      <alignment horizontal="left"/>
      <protection/>
    </xf>
    <xf numFmtId="37" fontId="0" fillId="0" borderId="0" xfId="299" applyNumberFormat="1" applyFont="1" applyFill="1" applyAlignment="1" quotePrefix="1">
      <alignment/>
      <protection/>
    </xf>
    <xf numFmtId="37" fontId="0" fillId="0" borderId="0" xfId="299" applyNumberFormat="1" applyFont="1" applyFill="1" applyAlignment="1">
      <alignment/>
      <protection/>
    </xf>
    <xf numFmtId="37" fontId="4" fillId="0" borderId="0" xfId="299" applyNumberFormat="1" applyFont="1" applyFill="1" applyBorder="1" applyAlignment="1">
      <alignment horizontal="center"/>
      <protection/>
    </xf>
    <xf numFmtId="37" fontId="4" fillId="0" borderId="0" xfId="299" applyNumberFormat="1" applyFont="1" applyFill="1" applyBorder="1" applyAlignment="1" quotePrefix="1">
      <alignment horizontal="center"/>
      <protection/>
    </xf>
    <xf numFmtId="37" fontId="4" fillId="0" borderId="0" xfId="299" applyNumberFormat="1" applyFont="1" applyFill="1" applyBorder="1" applyAlignment="1" quotePrefix="1">
      <alignment/>
      <protection/>
    </xf>
    <xf numFmtId="37" fontId="5" fillId="0" borderId="0" xfId="299" applyNumberFormat="1" applyFont="1" applyFill="1" applyAlignment="1">
      <alignment horizontal="left"/>
      <protection/>
    </xf>
    <xf numFmtId="37" fontId="5" fillId="0" borderId="0" xfId="299" applyNumberFormat="1" applyFont="1" applyFill="1" applyAlignment="1">
      <alignment horizontal="left"/>
      <protection/>
    </xf>
    <xf numFmtId="196" fontId="0" fillId="0" borderId="0" xfId="299" applyNumberFormat="1" applyFont="1" applyFill="1" applyBorder="1" applyAlignment="1">
      <alignment/>
      <protection/>
    </xf>
    <xf numFmtId="196" fontId="0" fillId="0" borderId="0" xfId="299" applyNumberFormat="1" applyFont="1" applyFill="1" applyAlignment="1">
      <alignment horizontal="center"/>
      <protection/>
    </xf>
    <xf numFmtId="196" fontId="0" fillId="0" borderId="20" xfId="299" applyNumberFormat="1" applyFont="1" applyFill="1" applyBorder="1" applyAlignment="1">
      <alignment/>
      <protection/>
    </xf>
    <xf numFmtId="196" fontId="4" fillId="0" borderId="0" xfId="299" applyNumberFormat="1" applyFont="1" applyFill="1" applyAlignment="1">
      <alignment/>
      <protection/>
    </xf>
    <xf numFmtId="37" fontId="5" fillId="0" borderId="0" xfId="299" applyNumberFormat="1" applyFont="1" applyFill="1" applyAlignment="1">
      <alignment/>
      <protection/>
    </xf>
    <xf numFmtId="37" fontId="4" fillId="0" borderId="0" xfId="299" applyNumberFormat="1" applyFont="1" applyFill="1" applyAlignment="1">
      <alignment horizontal="left"/>
      <protection/>
    </xf>
    <xf numFmtId="196" fontId="4" fillId="0" borderId="8" xfId="299" applyNumberFormat="1" applyFont="1" applyFill="1" applyBorder="1" applyAlignment="1">
      <alignment/>
      <protection/>
    </xf>
    <xf numFmtId="196" fontId="4" fillId="0" borderId="0" xfId="299" applyNumberFormat="1" applyFont="1" applyFill="1" applyAlignment="1">
      <alignment horizontal="center"/>
      <protection/>
    </xf>
    <xf numFmtId="37" fontId="4" fillId="0" borderId="0" xfId="299" applyNumberFormat="1" applyFont="1" applyFill="1" applyBorder="1" applyAlignment="1">
      <alignment horizontal="center"/>
      <protection/>
    </xf>
    <xf numFmtId="196" fontId="4" fillId="0" borderId="0" xfId="299" applyNumberFormat="1" applyFont="1" applyFill="1" applyAlignment="1">
      <alignment/>
      <protection/>
    </xf>
    <xf numFmtId="196" fontId="4" fillId="0" borderId="0" xfId="299" applyNumberFormat="1" applyFont="1" applyFill="1" applyBorder="1" applyAlignment="1">
      <alignment/>
      <protection/>
    </xf>
    <xf numFmtId="37" fontId="4" fillId="0" borderId="0" xfId="299" applyNumberFormat="1" applyFont="1" applyFill="1">
      <alignment/>
      <protection/>
    </xf>
    <xf numFmtId="37" fontId="5" fillId="0" borderId="0" xfId="299" applyNumberFormat="1" applyFont="1" applyFill="1" applyAlignment="1">
      <alignment/>
      <protection/>
    </xf>
    <xf numFmtId="37" fontId="0" fillId="0" borderId="0" xfId="299" applyNumberFormat="1" applyFont="1" applyFill="1" applyAlignment="1">
      <alignment/>
      <protection/>
    </xf>
    <xf numFmtId="196" fontId="4" fillId="0" borderId="8" xfId="299" applyNumberFormat="1" applyFont="1" applyFill="1" applyBorder="1" applyAlignment="1">
      <alignment horizontal="center"/>
      <protection/>
    </xf>
    <xf numFmtId="37" fontId="0" fillId="0" borderId="0" xfId="299" applyNumberFormat="1" applyFont="1" applyFill="1" applyAlignment="1">
      <alignment/>
      <protection/>
    </xf>
    <xf numFmtId="37" fontId="0" fillId="0" borderId="0" xfId="299" applyNumberFormat="1" applyFont="1" applyFill="1" applyAlignment="1">
      <alignment horizontal="left"/>
      <protection/>
    </xf>
    <xf numFmtId="196" fontId="4" fillId="0" borderId="8" xfId="299" applyNumberFormat="1" applyFont="1" applyFill="1" applyBorder="1" applyAlignment="1">
      <alignment/>
      <protection/>
    </xf>
    <xf numFmtId="37" fontId="4" fillId="0" borderId="0" xfId="299" applyNumberFormat="1" applyFont="1" applyFill="1" quotePrefix="1">
      <alignment/>
      <protection/>
    </xf>
    <xf numFmtId="196" fontId="4" fillId="0" borderId="22" xfId="299" applyNumberFormat="1" applyFont="1" applyFill="1" applyBorder="1" applyAlignment="1">
      <alignment/>
      <protection/>
    </xf>
    <xf numFmtId="196" fontId="122" fillId="0" borderId="0" xfId="299" applyNumberFormat="1" applyFont="1" applyFill="1" applyAlignment="1">
      <alignment/>
      <protection/>
    </xf>
    <xf numFmtId="37" fontId="0" fillId="0" borderId="0" xfId="299" applyNumberFormat="1" applyFont="1" applyFill="1" applyAlignment="1">
      <alignment horizontal="right"/>
      <protection/>
    </xf>
    <xf numFmtId="37" fontId="122" fillId="0" borderId="0" xfId="299" applyNumberFormat="1" applyFont="1" applyFill="1">
      <alignment/>
      <protection/>
    </xf>
    <xf numFmtId="37" fontId="14" fillId="0" borderId="0" xfId="299" applyFont="1" applyFill="1" applyBorder="1">
      <alignment/>
      <protection/>
    </xf>
    <xf numFmtId="37" fontId="15" fillId="0" borderId="0" xfId="299" applyFont="1" applyFill="1" applyBorder="1">
      <alignment/>
      <protection/>
    </xf>
    <xf numFmtId="37" fontId="15" fillId="0" borderId="0" xfId="299" applyFont="1" applyFill="1">
      <alignment/>
      <protection/>
    </xf>
    <xf numFmtId="37" fontId="4" fillId="0" borderId="0" xfId="299" applyFont="1" applyFill="1" applyBorder="1">
      <alignment/>
      <protection/>
    </xf>
    <xf numFmtId="37" fontId="0" fillId="0" borderId="0" xfId="299" applyFont="1" applyFill="1" applyBorder="1">
      <alignment/>
      <protection/>
    </xf>
    <xf numFmtId="37" fontId="0" fillId="0" borderId="0" xfId="299" applyFont="1" applyFill="1">
      <alignment/>
      <protection/>
    </xf>
    <xf numFmtId="37" fontId="4" fillId="0" borderId="0" xfId="299" applyFont="1" applyFill="1" applyBorder="1" applyAlignment="1">
      <alignment horizontal="center"/>
      <protection/>
    </xf>
    <xf numFmtId="37" fontId="0" fillId="0" borderId="0" xfId="299" applyFont="1" applyFill="1" applyBorder="1" applyAlignment="1" quotePrefix="1">
      <alignment horizontal="center" vertical="center"/>
      <protection/>
    </xf>
    <xf numFmtId="37" fontId="10" fillId="0" borderId="0" xfId="299" applyFont="1" applyFill="1" applyBorder="1" applyAlignment="1">
      <alignment horizontal="center" vertical="center"/>
      <protection/>
    </xf>
    <xf numFmtId="37" fontId="3" fillId="0" borderId="0" xfId="299" applyFont="1" applyFill="1" applyBorder="1" applyAlignment="1" quotePrefix="1">
      <alignment horizontal="center"/>
      <protection/>
    </xf>
    <xf numFmtId="37" fontId="8" fillId="0" borderId="0" xfId="299" applyFont="1" applyFill="1" applyAlignment="1">
      <alignment horizontal="center"/>
      <protection/>
    </xf>
    <xf numFmtId="37" fontId="8" fillId="0" borderId="0" xfId="299" applyFont="1" applyFill="1" applyBorder="1" applyAlignment="1">
      <alignment horizontal="center"/>
      <protection/>
    </xf>
    <xf numFmtId="4" fontId="6" fillId="0" borderId="0" xfId="153" applyFont="1" applyFill="1" applyBorder="1" applyAlignment="1" quotePrefix="1">
      <alignment horizontal="center" vertical="center" wrapText="1"/>
    </xf>
    <xf numFmtId="196" fontId="12" fillId="0" borderId="0" xfId="299" applyNumberFormat="1" applyFont="1" applyFill="1" applyBorder="1" applyAlignment="1">
      <alignment horizontal="center"/>
      <protection/>
    </xf>
    <xf numFmtId="37" fontId="6" fillId="0" borderId="0" xfId="299" applyFont="1" applyFill="1" applyBorder="1" applyAlignment="1" quotePrefix="1">
      <alignment vertical="center" wrapText="1"/>
      <protection/>
    </xf>
    <xf numFmtId="37" fontId="4" fillId="0" borderId="0" xfId="299" applyFont="1" applyFill="1" applyBorder="1" applyAlignment="1" quotePrefix="1">
      <alignment horizontal="left"/>
      <protection/>
    </xf>
    <xf numFmtId="196" fontId="0" fillId="0" borderId="0" xfId="299" applyNumberFormat="1" applyFont="1" applyFill="1" applyBorder="1">
      <alignment/>
      <protection/>
    </xf>
    <xf numFmtId="196" fontId="0" fillId="0" borderId="20" xfId="299" applyNumberFormat="1" applyFont="1" applyFill="1" applyBorder="1" applyAlignment="1">
      <alignment horizontal="center"/>
      <protection/>
    </xf>
    <xf numFmtId="37" fontId="5" fillId="0" borderId="0" xfId="299" applyFont="1" applyFill="1" applyBorder="1" applyAlignment="1" quotePrefix="1">
      <alignment horizontal="left"/>
      <protection/>
    </xf>
    <xf numFmtId="37" fontId="4" fillId="0" borderId="8" xfId="299" applyFont="1" applyFill="1" applyBorder="1" applyAlignment="1">
      <alignment horizontal="center"/>
      <protection/>
    </xf>
    <xf numFmtId="37" fontId="4" fillId="0" borderId="0" xfId="299" applyFont="1" applyFill="1" applyAlignment="1">
      <alignment horizontal="center"/>
      <protection/>
    </xf>
    <xf numFmtId="37" fontId="4" fillId="0" borderId="0" xfId="299" applyFont="1" applyFill="1">
      <alignment/>
      <protection/>
    </xf>
    <xf numFmtId="37" fontId="4" fillId="0" borderId="8" xfId="299" applyFont="1" applyFill="1" applyBorder="1">
      <alignment/>
      <protection/>
    </xf>
    <xf numFmtId="196" fontId="0" fillId="0" borderId="20" xfId="299" applyNumberFormat="1" applyFont="1" applyFill="1" applyBorder="1" applyAlignment="1">
      <alignment horizontal="center"/>
      <protection/>
    </xf>
    <xf numFmtId="196" fontId="0" fillId="0" borderId="20" xfId="299" applyNumberFormat="1" applyFont="1" applyFill="1" applyBorder="1" applyAlignment="1">
      <alignment horizontal="center"/>
      <protection/>
    </xf>
    <xf numFmtId="37" fontId="4" fillId="0" borderId="0" xfId="299" applyFont="1" applyFill="1" applyBorder="1" applyAlignment="1">
      <alignment horizontal="left"/>
      <protection/>
    </xf>
    <xf numFmtId="37" fontId="4" fillId="0" borderId="0" xfId="299" applyFont="1" applyFill="1" applyBorder="1" applyAlignment="1">
      <alignment horizontal="center"/>
      <protection/>
    </xf>
    <xf numFmtId="196" fontId="4" fillId="0" borderId="8" xfId="110" applyNumberFormat="1" applyFont="1" applyFill="1" applyBorder="1" applyAlignment="1">
      <alignment horizontal="center"/>
    </xf>
    <xf numFmtId="37" fontId="4" fillId="0" borderId="8" xfId="299" applyFont="1" applyFill="1" applyBorder="1" applyAlignment="1">
      <alignment horizontal="right"/>
      <protection/>
    </xf>
    <xf numFmtId="37" fontId="0" fillId="0" borderId="0" xfId="299" applyFont="1" applyFill="1" applyBorder="1" applyAlignment="1">
      <alignment horizontal="left"/>
      <protection/>
    </xf>
    <xf numFmtId="196" fontId="4" fillId="0" borderId="21" xfId="299" applyNumberFormat="1" applyFont="1" applyFill="1" applyBorder="1" applyAlignment="1">
      <alignment horizontal="center"/>
      <protection/>
    </xf>
    <xf numFmtId="37" fontId="82" fillId="0" borderId="0" xfId="299" applyFont="1" applyFill="1" applyAlignment="1" quotePrefix="1">
      <alignment horizontal="center"/>
      <protection/>
    </xf>
    <xf numFmtId="37" fontId="15" fillId="0" borderId="0" xfId="299" applyFont="1" applyFill="1" applyBorder="1">
      <alignment/>
      <protection/>
    </xf>
    <xf numFmtId="37" fontId="14" fillId="0" borderId="0" xfId="299" applyFont="1" applyFill="1">
      <alignment/>
      <protection/>
    </xf>
    <xf numFmtId="37" fontId="82" fillId="0" borderId="0" xfId="299" applyFont="1" applyFill="1" applyAlignment="1">
      <alignment horizontal="center"/>
      <protection/>
    </xf>
    <xf numFmtId="37" fontId="7" fillId="0" borderId="0" xfId="299" applyFont="1" applyFill="1">
      <alignment/>
      <protection/>
    </xf>
    <xf numFmtId="37" fontId="7" fillId="0" borderId="0" xfId="299" applyFont="1" applyFill="1" applyBorder="1" applyAlignment="1" quotePrefix="1">
      <alignment/>
      <protection/>
    </xf>
    <xf numFmtId="37" fontId="12" fillId="0" borderId="0" xfId="299" applyFont="1" applyFill="1" applyBorder="1" applyAlignment="1" quotePrefix="1">
      <alignment horizontal="center" wrapText="1"/>
      <protection/>
    </xf>
    <xf numFmtId="37" fontId="12" fillId="0" borderId="0" xfId="299" applyFont="1" applyFill="1" applyBorder="1" applyAlignment="1" quotePrefix="1">
      <alignment horizontal="center"/>
      <protection/>
    </xf>
    <xf numFmtId="37" fontId="6" fillId="0" borderId="3" xfId="299" applyFont="1" applyFill="1" applyBorder="1" applyAlignment="1" quotePrefix="1">
      <alignment horizontal="center" vertical="center" wrapText="1"/>
      <protection/>
    </xf>
    <xf numFmtId="37" fontId="6" fillId="0" borderId="0" xfId="299" applyFont="1" applyFill="1" applyAlignment="1">
      <alignment horizontal="center"/>
      <protection/>
    </xf>
    <xf numFmtId="196" fontId="6" fillId="0" borderId="0" xfId="299" applyNumberFormat="1" applyFont="1" applyFill="1" applyBorder="1" applyAlignment="1" quotePrefix="1">
      <alignment horizontal="center"/>
      <protection/>
    </xf>
    <xf numFmtId="4" fontId="6" fillId="0" borderId="0" xfId="153" applyFont="1" applyFill="1" applyBorder="1" applyAlignment="1">
      <alignment horizontal="center" vertical="center" wrapText="1"/>
    </xf>
    <xf numFmtId="37" fontId="7" fillId="0" borderId="0" xfId="299" applyNumberFormat="1" applyFont="1" applyFill="1" applyAlignment="1" quotePrefix="1">
      <alignment horizontal="left"/>
      <protection/>
    </xf>
    <xf numFmtId="37" fontId="8" fillId="0" borderId="0" xfId="299" applyNumberFormat="1" applyFont="1" applyFill="1" applyAlignment="1" quotePrefix="1">
      <alignment horizontal="center"/>
      <protection/>
    </xf>
    <xf numFmtId="49" fontId="7" fillId="0" borderId="0" xfId="299" applyNumberFormat="1" applyFont="1" applyFill="1" applyAlignment="1">
      <alignment horizontal="left"/>
      <protection/>
    </xf>
    <xf numFmtId="49" fontId="8" fillId="0" borderId="0" xfId="299" applyNumberFormat="1" applyFont="1" applyFill="1" applyAlignment="1">
      <alignment horizontal="center"/>
      <protection/>
    </xf>
    <xf numFmtId="37" fontId="7" fillId="0" borderId="0" xfId="299" applyFont="1" applyFill="1" applyBorder="1" applyAlignment="1" quotePrefix="1">
      <alignment horizontal="left"/>
      <protection/>
    </xf>
    <xf numFmtId="196" fontId="6" fillId="0" borderId="20" xfId="299" applyNumberFormat="1" applyFont="1" applyFill="1" applyBorder="1" applyAlignment="1">
      <alignment horizontal="center"/>
      <protection/>
    </xf>
    <xf numFmtId="37" fontId="6" fillId="0" borderId="0" xfId="299" applyFont="1" applyFill="1">
      <alignment/>
      <protection/>
    </xf>
    <xf numFmtId="196" fontId="6" fillId="0" borderId="0" xfId="299" applyNumberFormat="1" applyFont="1" applyFill="1" applyAlignment="1">
      <alignment horizontal="right"/>
      <protection/>
    </xf>
    <xf numFmtId="196" fontId="6" fillId="0" borderId="0" xfId="299" applyNumberFormat="1" applyFont="1" applyFill="1" applyBorder="1" applyAlignment="1">
      <alignment horizontal="center"/>
      <protection/>
    </xf>
    <xf numFmtId="196" fontId="6" fillId="0" borderId="20" xfId="299" applyNumberFormat="1" applyFont="1" applyFill="1" applyBorder="1" applyAlignment="1">
      <alignment horizontal="center"/>
      <protection/>
    </xf>
    <xf numFmtId="196" fontId="7" fillId="0" borderId="0" xfId="299" applyNumberFormat="1" applyFont="1" applyFill="1" applyBorder="1" applyAlignment="1" quotePrefix="1">
      <alignment horizontal="center"/>
      <protection/>
    </xf>
    <xf numFmtId="196" fontId="7" fillId="0" borderId="8" xfId="110" applyNumberFormat="1" applyFont="1" applyFill="1" applyBorder="1" applyAlignment="1">
      <alignment horizontal="center"/>
    </xf>
    <xf numFmtId="37" fontId="7" fillId="0" borderId="0" xfId="299" applyFont="1" applyFill="1" applyBorder="1" applyAlignment="1">
      <alignment horizontal="center"/>
      <protection/>
    </xf>
    <xf numFmtId="37" fontId="7" fillId="0" borderId="0" xfId="299" applyFont="1" applyFill="1" applyBorder="1" applyAlignment="1">
      <alignment horizontal="right"/>
      <protection/>
    </xf>
    <xf numFmtId="196" fontId="7" fillId="0" borderId="3" xfId="299" applyNumberFormat="1" applyFont="1" applyFill="1" applyBorder="1" applyAlignment="1" quotePrefix="1">
      <alignment horizontal="center"/>
      <protection/>
    </xf>
    <xf numFmtId="196" fontId="7" fillId="0" borderId="3" xfId="299" applyNumberFormat="1" applyFont="1" applyFill="1" applyBorder="1" applyAlignment="1">
      <alignment horizontal="center"/>
      <protection/>
    </xf>
    <xf numFmtId="37" fontId="7" fillId="0" borderId="0" xfId="299" applyFont="1" applyFill="1" applyAlignment="1" quotePrefix="1">
      <alignment horizontal="left"/>
      <protection/>
    </xf>
    <xf numFmtId="37" fontId="8" fillId="0" borderId="0" xfId="299" applyFont="1" applyFill="1" applyAlignment="1" quotePrefix="1">
      <alignment horizontal="center"/>
      <protection/>
    </xf>
    <xf numFmtId="196" fontId="7" fillId="0" borderId="21" xfId="299" applyNumberFormat="1" applyFont="1" applyFill="1" applyBorder="1" applyAlignment="1">
      <alignment horizontal="center"/>
      <protection/>
    </xf>
    <xf numFmtId="194" fontId="6" fillId="0" borderId="0" xfId="110" applyFont="1" applyFill="1" applyBorder="1" applyAlignment="1">
      <alignment/>
    </xf>
    <xf numFmtId="0" fontId="0" fillId="0" borderId="0" xfId="0" applyFont="1" applyFill="1" applyAlignment="1">
      <alignment horizontal="left"/>
    </xf>
    <xf numFmtId="37" fontId="123" fillId="0" borderId="0" xfId="299" applyNumberFormat="1" applyFont="1" applyFill="1">
      <alignment/>
      <protection/>
    </xf>
    <xf numFmtId="49" fontId="0" fillId="0" borderId="0" xfId="0" applyNumberFormat="1" applyFont="1" applyFill="1" applyBorder="1" applyAlignment="1">
      <alignment vertical="center" readingOrder="2"/>
    </xf>
    <xf numFmtId="49" fontId="0" fillId="0" borderId="0" xfId="0" applyNumberFormat="1" applyFont="1" applyFill="1" applyBorder="1" applyAlignment="1">
      <alignment vertical="center"/>
    </xf>
    <xf numFmtId="196" fontId="0" fillId="0" borderId="0" xfId="110" applyNumberFormat="1" applyFont="1" applyFill="1" applyBorder="1" applyAlignment="1">
      <alignment horizontal="left" vertical="center" indent="5"/>
    </xf>
    <xf numFmtId="194" fontId="3" fillId="0" borderId="0" xfId="0" applyNumberFormat="1" applyFont="1" applyFill="1" applyAlignment="1">
      <alignment horizontal="center"/>
    </xf>
    <xf numFmtId="194" fontId="4" fillId="0" borderId="0" xfId="0" applyNumberFormat="1" applyFont="1" applyFill="1" applyAlignment="1">
      <alignment horizontal="center"/>
    </xf>
    <xf numFmtId="196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7" fontId="7" fillId="0" borderId="0" xfId="299" applyFont="1" applyFill="1" applyBorder="1" applyAlignment="1" quotePrefix="1">
      <alignment horizontal="center"/>
      <protection/>
    </xf>
    <xf numFmtId="37" fontId="12" fillId="0" borderId="20" xfId="299" applyFont="1" applyFill="1" applyBorder="1" applyAlignment="1" quotePrefix="1">
      <alignment horizontal="center"/>
      <protection/>
    </xf>
    <xf numFmtId="37" fontId="12" fillId="0" borderId="0" xfId="299" applyFont="1" applyFill="1" applyBorder="1" applyAlignment="1">
      <alignment horizontal="center"/>
      <protection/>
    </xf>
    <xf numFmtId="37" fontId="4" fillId="0" borderId="0" xfId="299" applyFont="1" applyFill="1" applyBorder="1" applyAlignment="1" quotePrefix="1">
      <alignment horizontal="center"/>
      <protection/>
    </xf>
    <xf numFmtId="37" fontId="0" fillId="0" borderId="20" xfId="299" applyFont="1" applyFill="1" applyBorder="1" applyAlignment="1" quotePrefix="1">
      <alignment horizontal="center"/>
      <protection/>
    </xf>
    <xf numFmtId="37" fontId="3" fillId="0" borderId="0" xfId="299" applyFont="1" applyFill="1" applyBorder="1" applyAlignment="1">
      <alignment horizontal="center"/>
      <protection/>
    </xf>
    <xf numFmtId="37" fontId="4" fillId="0" borderId="0" xfId="299" applyNumberFormat="1" applyFont="1" applyFill="1" applyBorder="1" applyAlignment="1" quotePrefix="1">
      <alignment horizontal="center"/>
      <protection/>
    </xf>
    <xf numFmtId="37" fontId="3" fillId="0" borderId="0" xfId="299" applyNumberFormat="1" applyFont="1" applyFill="1" applyBorder="1" applyAlignment="1" quotePrefix="1">
      <alignment horizontal="center"/>
      <protection/>
    </xf>
    <xf numFmtId="197" fontId="3" fillId="0" borderId="0" xfId="299" applyNumberFormat="1" applyFont="1" applyFill="1" applyBorder="1" applyAlignment="1">
      <alignment horizontal="center"/>
      <protection/>
    </xf>
    <xf numFmtId="196" fontId="0" fillId="0" borderId="0" xfId="110" applyNumberFormat="1" applyFont="1" applyFill="1" applyAlignment="1">
      <alignment vertical="center"/>
    </xf>
    <xf numFmtId="196" fontId="0" fillId="0" borderId="0" xfId="110" applyNumberFormat="1" applyFont="1" applyFill="1" applyBorder="1" applyAlignment="1">
      <alignment vertical="center"/>
    </xf>
    <xf numFmtId="196" fontId="0" fillId="0" borderId="0" xfId="110" applyNumberFormat="1" applyFont="1" applyFill="1" applyAlignment="1">
      <alignment/>
    </xf>
    <xf numFmtId="196" fontId="0" fillId="0" borderId="20" xfId="110" applyNumberFormat="1" applyFont="1" applyFill="1" applyBorder="1" applyAlignment="1">
      <alignment vertical="center"/>
    </xf>
    <xf numFmtId="196" fontId="0" fillId="0" borderId="0" xfId="110" applyNumberFormat="1" applyFont="1" applyFill="1" applyAlignment="1">
      <alignment horizontal="center"/>
    </xf>
    <xf numFmtId="194" fontId="4" fillId="0" borderId="21" xfId="110" applyNumberFormat="1" applyFont="1" applyFill="1" applyBorder="1" applyAlignment="1">
      <alignment/>
    </xf>
    <xf numFmtId="196" fontId="6" fillId="0" borderId="0" xfId="110" applyNumberFormat="1" applyFont="1" applyFill="1" applyBorder="1" applyAlignment="1">
      <alignment horizontal="center"/>
    </xf>
    <xf numFmtId="196" fontId="6" fillId="0" borderId="0" xfId="110" applyNumberFormat="1" applyFont="1" applyFill="1" applyBorder="1" applyAlignment="1">
      <alignment/>
    </xf>
    <xf numFmtId="196" fontId="6" fillId="0" borderId="0" xfId="110" applyNumberFormat="1" applyFont="1" applyFill="1" applyBorder="1" applyAlignment="1">
      <alignment horizontal="right"/>
    </xf>
    <xf numFmtId="196" fontId="6" fillId="0" borderId="0" xfId="110" applyNumberFormat="1" applyFont="1" applyFill="1" applyAlignment="1">
      <alignment/>
    </xf>
    <xf numFmtId="196" fontId="4" fillId="0" borderId="8" xfId="110" applyNumberFormat="1" applyFont="1" applyFill="1" applyBorder="1" applyAlignment="1">
      <alignment/>
    </xf>
    <xf numFmtId="196" fontId="4" fillId="0" borderId="0" xfId="110" applyNumberFormat="1" applyFont="1" applyFill="1" applyBorder="1" applyAlignment="1">
      <alignment horizontal="center"/>
    </xf>
    <xf numFmtId="196" fontId="4" fillId="0" borderId="8" xfId="110" applyNumberFormat="1" applyFont="1" applyFill="1" applyBorder="1" applyAlignment="1">
      <alignment horizontal="right"/>
    </xf>
  </cellXfs>
  <cellStyles count="546">
    <cellStyle name="Normal" xfId="0"/>
    <cellStyle name="??" xfId="15"/>
    <cellStyle name="?? [0.00]_ADMAG" xfId="16"/>
    <cellStyle name="???" xfId="17"/>
    <cellStyle name="???? [0.00]_ADMAG" xfId="18"/>
    <cellStyle name="?????????????????" xfId="19"/>
    <cellStyle name="????????????????? [0]_MOGAS97" xfId="20"/>
    <cellStyle name="??????????????????? [0]_MOGAS97" xfId="21"/>
    <cellStyle name="???????????????????_MOGAS97" xfId="22"/>
    <cellStyle name="?????????????????_MOGAS97" xfId="23"/>
    <cellStyle name="????_ADMAG" xfId="24"/>
    <cellStyle name="???[0]_liz-ss" xfId="25"/>
    <cellStyle name="???_'01.11" xfId="26"/>
    <cellStyle name="??_ADMAG" xfId="27"/>
    <cellStyle name="’??? [0.00]_TMCA Spreadsheet(body)" xfId="28"/>
    <cellStyle name="’???_TMCA Spreadsheet(body)" xfId="29"/>
    <cellStyle name="•W?_TMCA Spreadsheet(body)" xfId="30"/>
    <cellStyle name="20% - Accent1" xfId="31"/>
    <cellStyle name="20% - Accent1 2" xfId="32"/>
    <cellStyle name="20% - Accent2" xfId="33"/>
    <cellStyle name="20% - Accent2 2" xfId="34"/>
    <cellStyle name="20% - Accent3" xfId="35"/>
    <cellStyle name="20% - Accent3 2" xfId="36"/>
    <cellStyle name="20% - Accent4" xfId="37"/>
    <cellStyle name="20% - Accent4 2" xfId="38"/>
    <cellStyle name="20% - Accent5" xfId="39"/>
    <cellStyle name="20% - Accent5 2" xfId="40"/>
    <cellStyle name="20% - Accent6" xfId="41"/>
    <cellStyle name="20% - Accent6 2" xfId="42"/>
    <cellStyle name="40% - Accent1" xfId="43"/>
    <cellStyle name="40% - Accent1 2" xfId="44"/>
    <cellStyle name="40% - Accent2" xfId="45"/>
    <cellStyle name="40% - Accent2 2" xfId="46"/>
    <cellStyle name="40% - Accent3" xfId="47"/>
    <cellStyle name="40% - Accent3 2" xfId="48"/>
    <cellStyle name="40% - Accent4" xfId="49"/>
    <cellStyle name="40% - Accent4 2" xfId="50"/>
    <cellStyle name="40% - Accent5" xfId="51"/>
    <cellStyle name="40% - Accent5 2" xfId="52"/>
    <cellStyle name="40% - Accent6" xfId="53"/>
    <cellStyle name="40% - Accent6 2" xfId="54"/>
    <cellStyle name="60% - Accent1" xfId="55"/>
    <cellStyle name="60% - Accent1 2" xfId="56"/>
    <cellStyle name="60% - Accent2" xfId="57"/>
    <cellStyle name="60% - Accent2 2" xfId="58"/>
    <cellStyle name="60% - Accent3" xfId="59"/>
    <cellStyle name="60% - Accent3 2" xfId="60"/>
    <cellStyle name="60% - Accent4" xfId="61"/>
    <cellStyle name="60% - Accent4 2" xfId="62"/>
    <cellStyle name="60% - Accent5" xfId="63"/>
    <cellStyle name="60% - Accent5 2" xfId="64"/>
    <cellStyle name="60% - Accent6" xfId="65"/>
    <cellStyle name="60% - Accent6 2" xfId="66"/>
    <cellStyle name="75" xfId="67"/>
    <cellStyle name="AA FRAME" xfId="68"/>
    <cellStyle name="AA HEADING" xfId="69"/>
    <cellStyle name="AA INITIALS" xfId="70"/>
    <cellStyle name="AA INPUT" xfId="71"/>
    <cellStyle name="AA LOCK" xfId="72"/>
    <cellStyle name="AA MGR NAME" xfId="73"/>
    <cellStyle name="AA NORMAL" xfId="74"/>
    <cellStyle name="AA NUMBER" xfId="75"/>
    <cellStyle name="AA NUMBER2" xfId="76"/>
    <cellStyle name="AA QUESTION" xfId="77"/>
    <cellStyle name="AA SHADE" xfId="78"/>
    <cellStyle name="Accent1" xfId="79"/>
    <cellStyle name="Accent1 2" xfId="80"/>
    <cellStyle name="Accent2" xfId="81"/>
    <cellStyle name="Accent2 2" xfId="82"/>
    <cellStyle name="Accent3" xfId="83"/>
    <cellStyle name="Accent3 2" xfId="84"/>
    <cellStyle name="Accent4" xfId="85"/>
    <cellStyle name="Accent4 2" xfId="86"/>
    <cellStyle name="Accent5" xfId="87"/>
    <cellStyle name="Accent5 2" xfId="88"/>
    <cellStyle name="Accent6" xfId="89"/>
    <cellStyle name="Accent6 2" xfId="90"/>
    <cellStyle name="Bad" xfId="91"/>
    <cellStyle name="Bad 2" xfId="92"/>
    <cellStyle name="BL - Style2" xfId="93"/>
    <cellStyle name="BOLD10 - Style1" xfId="94"/>
    <cellStyle name="BOLD12 - Style3" xfId="95"/>
    <cellStyle name="Border" xfId="96"/>
    <cellStyle name="Calc Currency (0)" xfId="97"/>
    <cellStyle name="Calc Currency (2)" xfId="98"/>
    <cellStyle name="Calc Percent (0)" xfId="99"/>
    <cellStyle name="Calc Percent (1)" xfId="100"/>
    <cellStyle name="Calc Percent (2)" xfId="101"/>
    <cellStyle name="Calc Units (0)" xfId="102"/>
    <cellStyle name="Calc Units (1)" xfId="103"/>
    <cellStyle name="Calc Units (2)" xfId="104"/>
    <cellStyle name="Calculation" xfId="105"/>
    <cellStyle name="Calculation 2" xfId="106"/>
    <cellStyle name="Charles" xfId="107"/>
    <cellStyle name="Check Cell" xfId="108"/>
    <cellStyle name="Check Cell 2" xfId="109"/>
    <cellStyle name="Comma" xfId="110"/>
    <cellStyle name="Comma  - Style1" xfId="111"/>
    <cellStyle name="Comma  - Style2" xfId="112"/>
    <cellStyle name="Comma  - Style3" xfId="113"/>
    <cellStyle name="Comma  - Style4" xfId="114"/>
    <cellStyle name="Comma  - Style5" xfId="115"/>
    <cellStyle name="Comma  - Style6" xfId="116"/>
    <cellStyle name="Comma  - Style7" xfId="117"/>
    <cellStyle name="Comma  - Style8" xfId="118"/>
    <cellStyle name="Comma  - ต้นแบบ1" xfId="119"/>
    <cellStyle name="Comma  - ต้นแบบ2" xfId="120"/>
    <cellStyle name="Comma  - ต้นแบบ3" xfId="121"/>
    <cellStyle name="Comma  - ต้นแบบ4" xfId="122"/>
    <cellStyle name="Comma  - ต้นแบบ5" xfId="123"/>
    <cellStyle name="Comma  - ต้นแบบ6" xfId="124"/>
    <cellStyle name="Comma  - ต้นแบบ7" xfId="125"/>
    <cellStyle name="Comma  - ต้นแบบ8" xfId="126"/>
    <cellStyle name="Comma [0]" xfId="127"/>
    <cellStyle name="Comma [00]" xfId="128"/>
    <cellStyle name="Comma 10" xfId="129"/>
    <cellStyle name="Comma 11" xfId="130"/>
    <cellStyle name="Comma 12" xfId="131"/>
    <cellStyle name="Comma 13" xfId="132"/>
    <cellStyle name="Comma 14" xfId="133"/>
    <cellStyle name="Comma 15" xfId="134"/>
    <cellStyle name="Comma 16" xfId="135"/>
    <cellStyle name="Comma 17" xfId="136"/>
    <cellStyle name="Comma 18" xfId="137"/>
    <cellStyle name="Comma 19" xfId="138"/>
    <cellStyle name="Comma 2" xfId="139"/>
    <cellStyle name="Comma 2 2" xfId="140"/>
    <cellStyle name="Comma 2 3" xfId="141"/>
    <cellStyle name="Comma 2_General Ledger Vat" xfId="142"/>
    <cellStyle name="Comma 20" xfId="143"/>
    <cellStyle name="Comma 21" xfId="144"/>
    <cellStyle name="Comma 22" xfId="145"/>
    <cellStyle name="Comma 23" xfId="146"/>
    <cellStyle name="Comma 24" xfId="147"/>
    <cellStyle name="Comma 25" xfId="148"/>
    <cellStyle name="Comma 26" xfId="149"/>
    <cellStyle name="Comma 27" xfId="150"/>
    <cellStyle name="Comma 28" xfId="151"/>
    <cellStyle name="Comma 29" xfId="152"/>
    <cellStyle name="Comma 3" xfId="153"/>
    <cellStyle name="Comma 3 2" xfId="154"/>
    <cellStyle name="Comma 30" xfId="155"/>
    <cellStyle name="Comma 31" xfId="156"/>
    <cellStyle name="Comma 32" xfId="157"/>
    <cellStyle name="Comma 33" xfId="158"/>
    <cellStyle name="Comma 34" xfId="159"/>
    <cellStyle name="Comma 35" xfId="160"/>
    <cellStyle name="Comma 36" xfId="161"/>
    <cellStyle name="Comma 37" xfId="162"/>
    <cellStyle name="Comma 38" xfId="163"/>
    <cellStyle name="Comma 39" xfId="164"/>
    <cellStyle name="Comma 4" xfId="165"/>
    <cellStyle name="Comma 40" xfId="166"/>
    <cellStyle name="Comma 41" xfId="167"/>
    <cellStyle name="Comma 42" xfId="168"/>
    <cellStyle name="Comma 43" xfId="169"/>
    <cellStyle name="Comma 44" xfId="170"/>
    <cellStyle name="Comma 45" xfId="171"/>
    <cellStyle name="Comma 46" xfId="172"/>
    <cellStyle name="Comma 47" xfId="173"/>
    <cellStyle name="Comma 48" xfId="174"/>
    <cellStyle name="Comma 49" xfId="175"/>
    <cellStyle name="Comma 5" xfId="176"/>
    <cellStyle name="Comma 5 2" xfId="177"/>
    <cellStyle name="Comma 50" xfId="178"/>
    <cellStyle name="Comma 51" xfId="179"/>
    <cellStyle name="Comma 52" xfId="180"/>
    <cellStyle name="Comma 53" xfId="181"/>
    <cellStyle name="Comma 54" xfId="182"/>
    <cellStyle name="Comma 55" xfId="183"/>
    <cellStyle name="Comma 56" xfId="184"/>
    <cellStyle name="Comma 57" xfId="185"/>
    <cellStyle name="Comma 58" xfId="186"/>
    <cellStyle name="Comma 59" xfId="187"/>
    <cellStyle name="Comma 6" xfId="188"/>
    <cellStyle name="Comma 60" xfId="189"/>
    <cellStyle name="Comma 61" xfId="190"/>
    <cellStyle name="Comma 62" xfId="191"/>
    <cellStyle name="Comma 7" xfId="192"/>
    <cellStyle name="Comma 8" xfId="193"/>
    <cellStyle name="Comma 9" xfId="194"/>
    <cellStyle name="Comma 9 2" xfId="195"/>
    <cellStyle name="comma zerodec" xfId="196"/>
    <cellStyle name="Comma0" xfId="197"/>
    <cellStyle name="Copied" xfId="198"/>
    <cellStyle name="Curren - Style3" xfId="199"/>
    <cellStyle name="Curren - Style4" xfId="200"/>
    <cellStyle name="Currency" xfId="201"/>
    <cellStyle name="Currency [0]" xfId="202"/>
    <cellStyle name="Currency [00]" xfId="203"/>
    <cellStyle name="Currency0" xfId="204"/>
    <cellStyle name="Currency1" xfId="205"/>
    <cellStyle name="Currency2" xfId="206"/>
    <cellStyle name="custom" xfId="207"/>
    <cellStyle name="Dan" xfId="208"/>
    <cellStyle name="Date" xfId="209"/>
    <cellStyle name="Date Short" xfId="210"/>
    <cellStyle name="Date_1 Auto CN Summary to acc" xfId="211"/>
    <cellStyle name="DELTA" xfId="212"/>
    <cellStyle name="Dezimal [0]_35ERI8T2gbIEMixb4v26icuOo" xfId="213"/>
    <cellStyle name="Dezimal_35ERI8T2gbIEMixb4v26icuOo" xfId="214"/>
    <cellStyle name="Dollar (zero dec)" xfId="215"/>
    <cellStyle name="Enter Currency (0)" xfId="216"/>
    <cellStyle name="Enter Currency (2)" xfId="217"/>
    <cellStyle name="Enter Units (0)" xfId="218"/>
    <cellStyle name="Enter Units (1)" xfId="219"/>
    <cellStyle name="Enter Units (2)" xfId="220"/>
    <cellStyle name="Entered" xfId="221"/>
    <cellStyle name="Explanatory Text" xfId="222"/>
    <cellStyle name="Explanatory Text 2" xfId="223"/>
    <cellStyle name="Fixed" xfId="224"/>
    <cellStyle name="Format Number Column" xfId="225"/>
    <cellStyle name="Good" xfId="226"/>
    <cellStyle name="Good 2" xfId="227"/>
    <cellStyle name="Grey" xfId="228"/>
    <cellStyle name="gs]&#13;&#10;Window=23,56,584,348, , ,1&#13;&#10;dir1=0,0,491,191,-1,-1,1,30,201,1905,245,H:\WINDOWS\*.*&#13;&#10;dir10=44,44,544,323," xfId="229"/>
    <cellStyle name="Header1" xfId="230"/>
    <cellStyle name="Header2" xfId="231"/>
    <cellStyle name="Heading" xfId="232"/>
    <cellStyle name="Heading 1" xfId="233"/>
    <cellStyle name="Heading 1 2" xfId="234"/>
    <cellStyle name="Heading 2" xfId="235"/>
    <cellStyle name="Heading 2 2" xfId="236"/>
    <cellStyle name="Heading 3" xfId="237"/>
    <cellStyle name="Heading 3 2" xfId="238"/>
    <cellStyle name="Heading 4" xfId="239"/>
    <cellStyle name="Heading 4 2" xfId="240"/>
    <cellStyle name="HEADING1" xfId="241"/>
    <cellStyle name="HEADING2" xfId="242"/>
    <cellStyle name="Hyperlink 2" xfId="243"/>
    <cellStyle name="Indent" xfId="244"/>
    <cellStyle name="Info_Main" xfId="245"/>
    <cellStyle name="Input" xfId="246"/>
    <cellStyle name="Input [yellow]" xfId="247"/>
    <cellStyle name="Input 2" xfId="248"/>
    <cellStyle name="InputCurrency" xfId="249"/>
    <cellStyle name="InputPercent1" xfId="250"/>
    <cellStyle name="KPMG Heading 1" xfId="251"/>
    <cellStyle name="KPMG Heading 2" xfId="252"/>
    <cellStyle name="KPMG Heading 3" xfId="253"/>
    <cellStyle name="KPMG Heading 4" xfId="254"/>
    <cellStyle name="KPMG Normal" xfId="255"/>
    <cellStyle name="KPMG Normal Text" xfId="256"/>
    <cellStyle name="KPMG Normal_CBI-ye06-aom" xfId="257"/>
    <cellStyle name="laroux_1" xfId="258"/>
    <cellStyle name="left" xfId="259"/>
    <cellStyle name="Link Currency (0)" xfId="260"/>
    <cellStyle name="Link Currency (2)" xfId="261"/>
    <cellStyle name="Link Units (0)" xfId="262"/>
    <cellStyle name="Link Units (1)" xfId="263"/>
    <cellStyle name="Link Units (2)" xfId="264"/>
    <cellStyle name="Linked Cell" xfId="265"/>
    <cellStyle name="Linked Cell 2" xfId="266"/>
    <cellStyle name="Miglia - Stile1" xfId="267"/>
    <cellStyle name="Miglia - Stile2" xfId="268"/>
    <cellStyle name="Miglia - Stile3" xfId="269"/>
    <cellStyle name="Miglia - Stile4" xfId="270"/>
    <cellStyle name="Miglia - Stile5" xfId="271"/>
    <cellStyle name="Migliaia (0)" xfId="272"/>
    <cellStyle name="Milliers [0]_AR1194" xfId="273"/>
    <cellStyle name="Milliers_AR1194" xfId="274"/>
    <cellStyle name="Mon?taire [0]_AR1194" xfId="275"/>
    <cellStyle name="Mon?taire_AR1194" xfId="276"/>
    <cellStyle name="Monétaire [0]_laroux" xfId="277"/>
    <cellStyle name="Monétaire_laroux" xfId="278"/>
    <cellStyle name="Mon騁aire [0]_AR1194" xfId="279"/>
    <cellStyle name="Mon騁aire_AR1194" xfId="280"/>
    <cellStyle name="Neutral" xfId="281"/>
    <cellStyle name="Neutral 2" xfId="282"/>
    <cellStyle name="no dec" xfId="283"/>
    <cellStyle name="Normal - Stile6" xfId="284"/>
    <cellStyle name="Normal - Stile7" xfId="285"/>
    <cellStyle name="Normal - Stile8" xfId="286"/>
    <cellStyle name="Normal - Style1" xfId="287"/>
    <cellStyle name="Normal - Style5" xfId="288"/>
    <cellStyle name="Normal 10" xfId="289"/>
    <cellStyle name="Normal 11" xfId="290"/>
    <cellStyle name="Normal 12" xfId="291"/>
    <cellStyle name="Normal 13" xfId="292"/>
    <cellStyle name="Normal 14" xfId="293"/>
    <cellStyle name="Normal 15" xfId="294"/>
    <cellStyle name="Normal 16" xfId="295"/>
    <cellStyle name="Normal 17" xfId="296"/>
    <cellStyle name="Normal 18" xfId="297"/>
    <cellStyle name="Normal 19" xfId="298"/>
    <cellStyle name="Normal 2" xfId="299"/>
    <cellStyle name="Normal 2 2" xfId="300"/>
    <cellStyle name="Normal 20" xfId="301"/>
    <cellStyle name="Normal 21" xfId="302"/>
    <cellStyle name="Normal 22" xfId="303"/>
    <cellStyle name="Normal 23" xfId="304"/>
    <cellStyle name="Normal 24" xfId="305"/>
    <cellStyle name="Normal 25" xfId="306"/>
    <cellStyle name="Normal 26" xfId="307"/>
    <cellStyle name="Normal 27" xfId="308"/>
    <cellStyle name="Normal 28" xfId="309"/>
    <cellStyle name="Normal 29" xfId="310"/>
    <cellStyle name="Normal 3" xfId="311"/>
    <cellStyle name="Normal 30" xfId="312"/>
    <cellStyle name="Normal 31" xfId="313"/>
    <cellStyle name="Normal 32" xfId="314"/>
    <cellStyle name="Normal 33" xfId="315"/>
    <cellStyle name="Normal 34" xfId="316"/>
    <cellStyle name="Normal 35" xfId="317"/>
    <cellStyle name="Normal 36" xfId="318"/>
    <cellStyle name="Normal 37" xfId="319"/>
    <cellStyle name="Normal 38" xfId="320"/>
    <cellStyle name="Normal 39" xfId="321"/>
    <cellStyle name="Normal 4" xfId="322"/>
    <cellStyle name="Normal 40" xfId="323"/>
    <cellStyle name="Normal 41" xfId="324"/>
    <cellStyle name="Normal 42" xfId="325"/>
    <cellStyle name="Normal 43" xfId="326"/>
    <cellStyle name="Normal 44" xfId="327"/>
    <cellStyle name="Normal 45" xfId="328"/>
    <cellStyle name="Normal 46" xfId="329"/>
    <cellStyle name="Normal 47" xfId="330"/>
    <cellStyle name="Normal 48" xfId="331"/>
    <cellStyle name="Normal 49" xfId="332"/>
    <cellStyle name="Normal 5" xfId="333"/>
    <cellStyle name="Normal 50" xfId="334"/>
    <cellStyle name="Normal 51" xfId="335"/>
    <cellStyle name="Normal 52" xfId="336"/>
    <cellStyle name="Normal 53" xfId="337"/>
    <cellStyle name="Normal 54" xfId="338"/>
    <cellStyle name="Normal 55" xfId="339"/>
    <cellStyle name="Normal 56" xfId="340"/>
    <cellStyle name="Normal 57" xfId="341"/>
    <cellStyle name="Normal 58" xfId="342"/>
    <cellStyle name="Normal 59" xfId="343"/>
    <cellStyle name="Normal 6" xfId="344"/>
    <cellStyle name="Normal 60" xfId="345"/>
    <cellStyle name="Normal 61" xfId="346"/>
    <cellStyle name="Normal 7" xfId="347"/>
    <cellStyle name="Normal 8" xfId="348"/>
    <cellStyle name="Normal 9" xfId="349"/>
    <cellStyle name="Normal0" xfId="350"/>
    <cellStyle name="Note" xfId="351"/>
    <cellStyle name="Note 2" xfId="352"/>
    <cellStyle name="Note 2 2" xfId="353"/>
    <cellStyle name="Output" xfId="354"/>
    <cellStyle name="Output 2" xfId="355"/>
    <cellStyle name="Output Amounts" xfId="356"/>
    <cellStyle name="Output Line Items" xfId="357"/>
    <cellStyle name="PageSubTitle" xfId="358"/>
    <cellStyle name="PageTitle" xfId="359"/>
    <cellStyle name="Pattern" xfId="360"/>
    <cellStyle name="Percent" xfId="361"/>
    <cellStyle name="Percent [0]" xfId="362"/>
    <cellStyle name="Percent [00]" xfId="363"/>
    <cellStyle name="Percent [2]" xfId="364"/>
    <cellStyle name="Percent 10" xfId="365"/>
    <cellStyle name="Percent 11" xfId="366"/>
    <cellStyle name="Percent 12" xfId="367"/>
    <cellStyle name="Percent 13" xfId="368"/>
    <cellStyle name="Percent 14" xfId="369"/>
    <cellStyle name="Percent 15" xfId="370"/>
    <cellStyle name="Percent 16" xfId="371"/>
    <cellStyle name="Percent 17" xfId="372"/>
    <cellStyle name="Percent 18" xfId="373"/>
    <cellStyle name="Percent 19" xfId="374"/>
    <cellStyle name="Percent 2" xfId="375"/>
    <cellStyle name="Percent 20" xfId="376"/>
    <cellStyle name="Percent 21" xfId="377"/>
    <cellStyle name="Percent 22" xfId="378"/>
    <cellStyle name="Percent 23" xfId="379"/>
    <cellStyle name="Percent 24" xfId="380"/>
    <cellStyle name="Percent 25" xfId="381"/>
    <cellStyle name="Percent 26" xfId="382"/>
    <cellStyle name="Percent 27" xfId="383"/>
    <cellStyle name="Percent 28" xfId="384"/>
    <cellStyle name="Percent 29" xfId="385"/>
    <cellStyle name="Percent 3" xfId="386"/>
    <cellStyle name="Percent 30" xfId="387"/>
    <cellStyle name="Percent 31" xfId="388"/>
    <cellStyle name="Percent 32" xfId="389"/>
    <cellStyle name="Percent 33" xfId="390"/>
    <cellStyle name="Percent 34" xfId="391"/>
    <cellStyle name="Percent 35" xfId="392"/>
    <cellStyle name="Percent 36" xfId="393"/>
    <cellStyle name="Percent 37" xfId="394"/>
    <cellStyle name="Percent 38" xfId="395"/>
    <cellStyle name="Percent 39" xfId="396"/>
    <cellStyle name="Percent 4" xfId="397"/>
    <cellStyle name="Percent 40" xfId="398"/>
    <cellStyle name="Percent 41" xfId="399"/>
    <cellStyle name="Percent 42" xfId="400"/>
    <cellStyle name="Percent 43" xfId="401"/>
    <cellStyle name="Percent 44" xfId="402"/>
    <cellStyle name="Percent 45" xfId="403"/>
    <cellStyle name="Percent 46" xfId="404"/>
    <cellStyle name="Percent 47" xfId="405"/>
    <cellStyle name="Percent 48" xfId="406"/>
    <cellStyle name="Percent 49" xfId="407"/>
    <cellStyle name="Percent 5" xfId="408"/>
    <cellStyle name="Percent 50" xfId="409"/>
    <cellStyle name="Percent 51" xfId="410"/>
    <cellStyle name="Percent 52" xfId="411"/>
    <cellStyle name="Percent 53" xfId="412"/>
    <cellStyle name="Percent 54" xfId="413"/>
    <cellStyle name="Percent 6" xfId="414"/>
    <cellStyle name="Percent 7" xfId="415"/>
    <cellStyle name="Percent 8" xfId="416"/>
    <cellStyle name="Percent 9" xfId="417"/>
    <cellStyle name="PERCENTAGE" xfId="418"/>
    <cellStyle name="PLAN" xfId="419"/>
    <cellStyle name="PrePop Currency (0)" xfId="420"/>
    <cellStyle name="PrePop Currency (2)" xfId="421"/>
    <cellStyle name="PrePop Units (0)" xfId="422"/>
    <cellStyle name="PrePop Units (1)" xfId="423"/>
    <cellStyle name="PrePop Units (2)" xfId="424"/>
    <cellStyle name="PSChar" xfId="425"/>
    <cellStyle name="PSDate" xfId="426"/>
    <cellStyle name="PSDec" xfId="427"/>
    <cellStyle name="PSHeading" xfId="428"/>
    <cellStyle name="PSInt" xfId="429"/>
    <cellStyle name="PSSpacer" xfId="430"/>
    <cellStyle name="pwstyle" xfId="431"/>
    <cellStyle name="Q" xfId="432"/>
    <cellStyle name="Q_B &amp; Z" xfId="433"/>
    <cellStyle name="Q_CBI-ye06-aom" xfId="434"/>
    <cellStyle name="Q_CPAC_S-YE05-aom" xfId="435"/>
    <cellStyle name="Q_CPC 31 Dec 06" xfId="436"/>
    <cellStyle name="Q_CPC_12.31.05" xfId="437"/>
    <cellStyle name="Q_CPC-ye06-aom" xfId="438"/>
    <cellStyle name="Q_CPIC 31 Dec 06" xfId="439"/>
    <cellStyle name="Q_CPIC_Test_10.31.06" xfId="440"/>
    <cellStyle name="Q_CPIC'05_update" xfId="441"/>
    <cellStyle name="Q_F123" xfId="442"/>
    <cellStyle name="Q_Interest expense Thai MFC" xfId="443"/>
    <cellStyle name="Q_K200-CPIC" xfId="444"/>
    <cellStyle name="Q_L" xfId="445"/>
    <cellStyle name="Q_L100 and V100 Thai MFC" xfId="446"/>
    <cellStyle name="Q_LSR-YE06-aom" xfId="447"/>
    <cellStyle name="Q_MFC Q3' 06" xfId="448"/>
    <cellStyle name="Q_MFC-YE05-aom" xfId="449"/>
    <cellStyle name="Q_MFC-YE06-aom" xfId="450"/>
    <cellStyle name="Q_O100" xfId="451"/>
    <cellStyle name="Q_Salary_09.30.04" xfId="452"/>
    <cellStyle name="Q_SBR-ye08-pakpao" xfId="453"/>
    <cellStyle name="Q_SCB-YE06-aom" xfId="454"/>
    <cellStyle name="Q_SFT-YE06-aom" xfId="455"/>
    <cellStyle name="Q_Test sale" xfId="456"/>
    <cellStyle name="Q_TMFC-Q3'06aom" xfId="457"/>
    <cellStyle name="Q_WT" xfId="458"/>
    <cellStyle name="Quantity" xfId="459"/>
    <cellStyle name="RevList" xfId="460"/>
    <cellStyle name="SCH1" xfId="461"/>
    <cellStyle name="small border line" xfId="462"/>
    <cellStyle name="Standard_9912(4)" xfId="463"/>
    <cellStyle name="Style 1" xfId="464"/>
    <cellStyle name="style1" xfId="465"/>
    <cellStyle name="SubHeading" xfId="466"/>
    <cellStyle name="Subtotal" xfId="467"/>
    <cellStyle name="Text Indent A" xfId="468"/>
    <cellStyle name="Text Indent B" xfId="469"/>
    <cellStyle name="Text Indent C" xfId="470"/>
    <cellStyle name="Title" xfId="471"/>
    <cellStyle name="Title 2" xfId="472"/>
    <cellStyle name="Total" xfId="473"/>
    <cellStyle name="Total 2" xfId="474"/>
    <cellStyle name="Valuta (0)" xfId="475"/>
    <cellStyle name="W" xfId="476"/>
    <cellStyle name="W_B &amp; Z" xfId="477"/>
    <cellStyle name="W_CBI-ye06-aom" xfId="478"/>
    <cellStyle name="W_CPAC_S-YE05-aom" xfId="479"/>
    <cellStyle name="W_CPC 31 Dec 06" xfId="480"/>
    <cellStyle name="W_CPC_12.31.05" xfId="481"/>
    <cellStyle name="W_CPC-ye06-aom" xfId="482"/>
    <cellStyle name="W_CPIC 31 Dec 06" xfId="483"/>
    <cellStyle name="W_CPIC_Test_10.31.06" xfId="484"/>
    <cellStyle name="W_CPIC'05_update" xfId="485"/>
    <cellStyle name="W_F123" xfId="486"/>
    <cellStyle name="W_Interest expense Thai MFC" xfId="487"/>
    <cellStyle name="W_K200-CPIC" xfId="488"/>
    <cellStyle name="W_L" xfId="489"/>
    <cellStyle name="W_L100 and V100 Thai MFC" xfId="490"/>
    <cellStyle name="W_LSR-YE06-aom" xfId="491"/>
    <cellStyle name="W_MFC Q3' 06" xfId="492"/>
    <cellStyle name="W_MFC-YE05-aom" xfId="493"/>
    <cellStyle name="W_MFC-YE06-aom" xfId="494"/>
    <cellStyle name="W_O100" xfId="495"/>
    <cellStyle name="W_Salary_09.30.04" xfId="496"/>
    <cellStyle name="W_SBR-ye08-pakpao" xfId="497"/>
    <cellStyle name="W_SCB-YE06-aom" xfId="498"/>
    <cellStyle name="W_SFT-YE06-aom" xfId="499"/>
    <cellStyle name="W_Test sale" xfId="500"/>
    <cellStyle name="W_TMFC-Q3'06aom" xfId="501"/>
    <cellStyle name="W_WT" xfId="502"/>
    <cellStyle name="Warning Text" xfId="503"/>
    <cellStyle name="Warning Text 2" xfId="504"/>
    <cellStyle name="wrap" xfId="505"/>
    <cellStyle name="Wไhrung [0]_35ERI8T2gbIEMixb4v26icuOo" xfId="506"/>
    <cellStyle name="Wไhrung_35ERI8T2gbIEMixb4v26icuOo" xfId="507"/>
    <cellStyle name="ｵﾒﾁ｡ﾒﾃ爼ﾗ靉ﾁ篦ｧﾋﾅﾒﾂﾁﾔｵﾔ" xfId="508"/>
    <cellStyle name="เครื่องหมายจุลภาค [0]_1100_ค่าสภาพแวดล้อม" xfId="509"/>
    <cellStyle name="เครื่องหมายจุลภาค 2" xfId="510"/>
    <cellStyle name="เครื่องหมายจุลภาค_1100_ค่าสภาพแวดล้อม" xfId="511"/>
    <cellStyle name="เครื่องหมายสกุลเงิน [0]_&gt;acc_bs" xfId="512"/>
    <cellStyle name="เครื่องหมายสกุลเงิน_&gt;acc_bs" xfId="513"/>
    <cellStyle name="เชื่อมโยงหลายมิติ" xfId="514"/>
    <cellStyle name="ณfน๔_NTCณ๘ป๙ (2)" xfId="515"/>
    <cellStyle name="ตามการเชื่อมโยงหลายมิติ" xfId="516"/>
    <cellStyle name="น้บะภฒ_95" xfId="517"/>
    <cellStyle name="ปกติ 2" xfId="518"/>
    <cellStyle name="ปกติ_&gt;acc_bs" xfId="519"/>
    <cellStyle name="ปกติ_Sheet1" xfId="520"/>
    <cellStyle name="ฟ๙ศธบ๑ณปฟช (2)" xfId="521"/>
    <cellStyle name="ฤ?ธถ [0]_95" xfId="522"/>
    <cellStyle name="ฤ?ธถ_95" xfId="523"/>
    <cellStyle name="ฤธถ [0]_95" xfId="524"/>
    <cellStyle name="ฤธถ_95" xfId="525"/>
    <cellStyle name="ลEญ [0]_laroux" xfId="526"/>
    <cellStyle name="ลEญ_laroux" xfId="527"/>
    <cellStyle name="ล๋ศญ [0]_95" xfId="528"/>
    <cellStyle name="ล๋ศญ_95" xfId="529"/>
    <cellStyle name="วฅมุ_4ฟ๙ฝวภ๛" xfId="530"/>
    <cellStyle name="콤마 [0]_VERA" xfId="531"/>
    <cellStyle name="콤마_VERA" xfId="532"/>
    <cellStyle name="표준_DAA1" xfId="533"/>
    <cellStyle name="一般_0006(1)" xfId="534"/>
    <cellStyle name="千分位[0]_LC (2)" xfId="535"/>
    <cellStyle name="千分位_LC (2)" xfId="536"/>
    <cellStyle name="常规_01年度計画総括表(営業編)" xfId="537"/>
    <cellStyle name="未定義" xfId="538"/>
    <cellStyle name="桁区切り [0.00]_part price" xfId="539"/>
    <cellStyle name="桁区切り_FGA_J" xfId="540"/>
    <cellStyle name="標準_(3)売掛金" xfId="541"/>
    <cellStyle name="爼ﾗ靉ﾁ篦ｧﾋﾅﾒﾂﾁﾔｵﾔ" xfId="542"/>
    <cellStyle name="自動0#ｱﾘ" xfId="543"/>
    <cellStyle name="自動0#ﾅｼ" xfId="544"/>
    <cellStyle name="自動1#ｱﾘ" xfId="545"/>
    <cellStyle name="自動1#ﾅｼ" xfId="546"/>
    <cellStyle name="自動2#ｱﾘ" xfId="547"/>
    <cellStyle name="自動2#ﾅｼ" xfId="548"/>
    <cellStyle name="貨幣 [0]_liz-ss" xfId="549"/>
    <cellStyle name="貨幣[0]_LC (2)" xfId="550"/>
    <cellStyle name="貨幣_LC (2)" xfId="551"/>
    <cellStyle name="通常0#ｱﾘ" xfId="552"/>
    <cellStyle name="通常0#ﾅｼ" xfId="553"/>
    <cellStyle name="通常1#ｱﾘ" xfId="554"/>
    <cellStyle name="通常1#ﾅｼ" xfId="555"/>
    <cellStyle name="通常2#ｱﾘ" xfId="556"/>
    <cellStyle name="通常2#ﾅｼ" xfId="557"/>
    <cellStyle name="通貨 [0.00]_part price" xfId="558"/>
    <cellStyle name="通貨_part price" xfId="5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phaiboon.TH\Desktop\TPIPL%20YE'11-FS\Thai\TPIPLE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&amp;PL"/>
      <sheetName val="REcon"/>
      <sheetName val="REsep"/>
      <sheetName val="C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tabSelected="1" view="pageBreakPreview" zoomScaleNormal="110" zoomScaleSheetLayoutView="100" zoomScalePageLayoutView="0" workbookViewId="0" topLeftCell="A21">
      <selection activeCell="O7" sqref="O7"/>
    </sheetView>
  </sheetViews>
  <sheetFormatPr defaultColWidth="9.140625" defaultRowHeight="22.5" customHeight="1"/>
  <cols>
    <col min="1" max="1" width="38.57421875" style="107" customWidth="1"/>
    <col min="2" max="2" width="8.140625" style="14" customWidth="1"/>
    <col min="3" max="3" width="0.85546875" style="107" customWidth="1"/>
    <col min="4" max="4" width="14.7109375" style="108" customWidth="1"/>
    <col min="5" max="5" width="0.71875" style="109" customWidth="1"/>
    <col min="6" max="6" width="14.7109375" style="108" customWidth="1"/>
    <col min="7" max="7" width="0.71875" style="109" customWidth="1"/>
    <col min="8" max="8" width="15.57421875" style="108" customWidth="1"/>
    <col min="9" max="9" width="0.71875" style="110" customWidth="1"/>
    <col min="10" max="10" width="15.57421875" style="108" customWidth="1"/>
    <col min="11" max="11" width="4.7109375" style="150" bestFit="1" customWidth="1"/>
    <col min="12" max="16384" width="9.140625" style="107" customWidth="1"/>
  </cols>
  <sheetData>
    <row r="1" ht="22.5" customHeight="1">
      <c r="A1" s="71" t="s">
        <v>126</v>
      </c>
    </row>
    <row r="2" ht="22.5" customHeight="1">
      <c r="A2" s="89" t="s">
        <v>123</v>
      </c>
    </row>
    <row r="3" ht="22.5" customHeight="1">
      <c r="A3" s="96" t="s">
        <v>163</v>
      </c>
    </row>
    <row r="4" ht="22.5" customHeight="1">
      <c r="A4" s="111"/>
    </row>
    <row r="5" spans="4:10" ht="22.5" customHeight="1">
      <c r="D5" s="301" t="s">
        <v>1</v>
      </c>
      <c r="E5" s="301"/>
      <c r="F5" s="301"/>
      <c r="G5" s="112"/>
      <c r="H5" s="302" t="s">
        <v>28</v>
      </c>
      <c r="I5" s="302"/>
      <c r="J5" s="302"/>
    </row>
    <row r="6" spans="1:10" ht="22.5" customHeight="1">
      <c r="A6" s="71" t="s">
        <v>3</v>
      </c>
      <c r="B6" s="14" t="s">
        <v>2</v>
      </c>
      <c r="D6" s="21" t="s">
        <v>39</v>
      </c>
      <c r="E6" s="30"/>
      <c r="F6" s="21" t="s">
        <v>33</v>
      </c>
      <c r="G6" s="112"/>
      <c r="H6" s="21" t="s">
        <v>39</v>
      </c>
      <c r="I6" s="30"/>
      <c r="J6" s="21" t="s">
        <v>33</v>
      </c>
    </row>
    <row r="7" spans="4:11" s="113" customFormat="1" ht="22.5" customHeight="1">
      <c r="D7" s="21">
        <v>2560</v>
      </c>
      <c r="E7" s="30"/>
      <c r="F7" s="21">
        <v>2559</v>
      </c>
      <c r="G7" s="114"/>
      <c r="H7" s="21">
        <v>2560</v>
      </c>
      <c r="I7" s="30"/>
      <c r="J7" s="21">
        <v>2559</v>
      </c>
      <c r="K7" s="150"/>
    </row>
    <row r="8" spans="4:10" ht="22.5" customHeight="1" hidden="1">
      <c r="D8" s="115" t="s">
        <v>34</v>
      </c>
      <c r="E8" s="116"/>
      <c r="F8" s="115" t="s">
        <v>34</v>
      </c>
      <c r="G8" s="116"/>
      <c r="H8" s="115" t="s">
        <v>34</v>
      </c>
      <c r="I8" s="117"/>
      <c r="J8" s="115" t="s">
        <v>34</v>
      </c>
    </row>
    <row r="9" spans="4:10" ht="22.5" customHeight="1">
      <c r="D9" s="115" t="s">
        <v>34</v>
      </c>
      <c r="E9" s="116"/>
      <c r="F9" s="115"/>
      <c r="G9" s="116"/>
      <c r="H9" s="115" t="s">
        <v>34</v>
      </c>
      <c r="I9" s="117"/>
      <c r="J9" s="115"/>
    </row>
    <row r="10" spans="4:10" ht="22.5" customHeight="1">
      <c r="D10" s="300" t="s">
        <v>15</v>
      </c>
      <c r="E10" s="300"/>
      <c r="F10" s="300"/>
      <c r="G10" s="300"/>
      <c r="H10" s="300"/>
      <c r="I10" s="300"/>
      <c r="J10" s="300"/>
    </row>
    <row r="11" spans="1:11" s="122" customFormat="1" ht="22.5" customHeight="1">
      <c r="A11" s="7" t="s">
        <v>4</v>
      </c>
      <c r="B11" s="151"/>
      <c r="C11" s="118"/>
      <c r="D11" s="119"/>
      <c r="E11" s="120"/>
      <c r="F11" s="119"/>
      <c r="G11" s="120"/>
      <c r="H11" s="119"/>
      <c r="I11" s="121"/>
      <c r="J11" s="119"/>
      <c r="K11" s="143"/>
    </row>
    <row r="12" spans="1:11" s="122" customFormat="1" ht="22.5" customHeight="1">
      <c r="A12" s="123" t="s">
        <v>16</v>
      </c>
      <c r="B12" s="2"/>
      <c r="C12" s="118"/>
      <c r="D12" s="119">
        <v>30830</v>
      </c>
      <c r="E12" s="120"/>
      <c r="F12" s="119">
        <v>17766</v>
      </c>
      <c r="G12" s="120"/>
      <c r="H12" s="119">
        <v>16146</v>
      </c>
      <c r="I12" s="121"/>
      <c r="J12" s="119">
        <v>8702</v>
      </c>
      <c r="K12" s="143"/>
    </row>
    <row r="13" spans="1:11" s="122" customFormat="1" ht="22.5" customHeight="1" hidden="1">
      <c r="A13" s="123" t="s">
        <v>78</v>
      </c>
      <c r="B13" s="2"/>
      <c r="C13" s="124"/>
      <c r="D13" s="119"/>
      <c r="E13" s="120"/>
      <c r="F13" s="119"/>
      <c r="G13" s="120"/>
      <c r="H13" s="119"/>
      <c r="I13" s="121"/>
      <c r="J13" s="119"/>
      <c r="K13" s="143"/>
    </row>
    <row r="14" spans="1:11" s="122" customFormat="1" ht="22.5" customHeight="1">
      <c r="A14" s="126" t="s">
        <v>29</v>
      </c>
      <c r="B14" s="2" t="s">
        <v>177</v>
      </c>
      <c r="C14" s="118"/>
      <c r="D14" s="119">
        <v>135318</v>
      </c>
      <c r="E14" s="120"/>
      <c r="F14" s="119">
        <v>108538</v>
      </c>
      <c r="G14" s="120"/>
      <c r="H14" s="119">
        <v>117883</v>
      </c>
      <c r="I14" s="121"/>
      <c r="J14" s="119">
        <v>96284</v>
      </c>
      <c r="K14" s="143"/>
    </row>
    <row r="15" spans="1:11" s="122" customFormat="1" ht="22.5" customHeight="1">
      <c r="A15" s="126" t="s">
        <v>195</v>
      </c>
      <c r="B15" s="1">
        <v>3</v>
      </c>
      <c r="C15" s="118"/>
      <c r="D15" s="119">
        <v>6692</v>
      </c>
      <c r="E15" s="120"/>
      <c r="F15" s="119">
        <v>9449</v>
      </c>
      <c r="G15" s="120"/>
      <c r="H15" s="119">
        <v>9843</v>
      </c>
      <c r="I15" s="121"/>
      <c r="J15" s="119">
        <v>9013</v>
      </c>
      <c r="K15" s="119"/>
    </row>
    <row r="16" spans="1:11" s="122" customFormat="1" ht="22.5" customHeight="1">
      <c r="A16" s="123" t="s">
        <v>25</v>
      </c>
      <c r="B16" s="2"/>
      <c r="C16" s="124"/>
      <c r="D16" s="119">
        <v>158114</v>
      </c>
      <c r="E16" s="127"/>
      <c r="F16" s="119">
        <v>162978</v>
      </c>
      <c r="G16" s="120"/>
      <c r="H16" s="119">
        <v>126278</v>
      </c>
      <c r="I16" s="128"/>
      <c r="J16" s="119">
        <v>125327</v>
      </c>
      <c r="K16" s="143"/>
    </row>
    <row r="17" spans="1:11" s="122" customFormat="1" ht="22.5" customHeight="1">
      <c r="A17" s="123" t="s">
        <v>196</v>
      </c>
      <c r="B17" s="152"/>
      <c r="C17" s="124"/>
      <c r="D17" s="119">
        <v>3720</v>
      </c>
      <c r="E17" s="120"/>
      <c r="F17" s="119">
        <v>3581</v>
      </c>
      <c r="G17" s="120"/>
      <c r="H17" s="119">
        <v>3245</v>
      </c>
      <c r="I17" s="121"/>
      <c r="J17" s="119">
        <v>2453</v>
      </c>
      <c r="K17" s="119"/>
    </row>
    <row r="18" spans="1:11" s="130" customFormat="1" ht="22.5" customHeight="1">
      <c r="A18" s="10" t="s">
        <v>17</v>
      </c>
      <c r="B18" s="2"/>
      <c r="C18" s="124"/>
      <c r="D18" s="129">
        <f>SUM(D12:D17)</f>
        <v>334674</v>
      </c>
      <c r="E18" s="3"/>
      <c r="F18" s="129">
        <f>SUM(F12:F17)</f>
        <v>302312</v>
      </c>
      <c r="G18" s="3"/>
      <c r="H18" s="129">
        <f>SUM(H12:H17)</f>
        <v>273395</v>
      </c>
      <c r="I18" s="3"/>
      <c r="J18" s="129">
        <f>SUM(J12:J17)</f>
        <v>241779</v>
      </c>
      <c r="K18" s="153"/>
    </row>
    <row r="19" spans="2:11" s="130" customFormat="1" ht="22.5" customHeight="1">
      <c r="B19" s="2"/>
      <c r="C19" s="124"/>
      <c r="D19" s="98"/>
      <c r="E19" s="131"/>
      <c r="F19" s="98"/>
      <c r="G19" s="131"/>
      <c r="H19" s="98"/>
      <c r="I19" s="101"/>
      <c r="J19" s="98"/>
      <c r="K19" s="153"/>
    </row>
    <row r="20" spans="1:11" s="130" customFormat="1" ht="22.5" customHeight="1">
      <c r="A20" s="8" t="s">
        <v>6</v>
      </c>
      <c r="B20" s="2"/>
      <c r="C20" s="124"/>
      <c r="D20" s="125"/>
      <c r="E20" s="120"/>
      <c r="F20" s="125"/>
      <c r="G20" s="120"/>
      <c r="H20" s="125"/>
      <c r="I20" s="121"/>
      <c r="J20" s="125"/>
      <c r="K20" s="153"/>
    </row>
    <row r="21" spans="1:11" s="130" customFormat="1" ht="22.5" customHeight="1">
      <c r="A21" s="132" t="s">
        <v>37</v>
      </c>
      <c r="B21" s="2">
        <v>5</v>
      </c>
      <c r="C21" s="124"/>
      <c r="D21" s="119">
        <v>0</v>
      </c>
      <c r="E21" s="120"/>
      <c r="F21" s="119">
        <v>0</v>
      </c>
      <c r="G21" s="120"/>
      <c r="H21" s="119">
        <v>590000</v>
      </c>
      <c r="I21" s="121"/>
      <c r="J21" s="119">
        <v>590000</v>
      </c>
      <c r="K21" s="153"/>
    </row>
    <row r="22" spans="1:11" s="130" customFormat="1" ht="22.5" customHeight="1" hidden="1">
      <c r="A22" s="58" t="s">
        <v>140</v>
      </c>
      <c r="B22" s="2"/>
      <c r="C22" s="124"/>
      <c r="D22" s="119">
        <v>0</v>
      </c>
      <c r="E22" s="120"/>
      <c r="F22" s="119">
        <v>0</v>
      </c>
      <c r="G22" s="120"/>
      <c r="H22" s="119">
        <v>0</v>
      </c>
      <c r="I22" s="121"/>
      <c r="J22" s="119">
        <v>0</v>
      </c>
      <c r="K22" s="153"/>
    </row>
    <row r="23" spans="1:11" s="122" customFormat="1" ht="22.5" customHeight="1">
      <c r="A23" s="123" t="s">
        <v>30</v>
      </c>
      <c r="B23" s="2">
        <v>6</v>
      </c>
      <c r="C23" s="118"/>
      <c r="D23" s="119">
        <v>1653182</v>
      </c>
      <c r="E23" s="120"/>
      <c r="F23" s="119">
        <v>1691700</v>
      </c>
      <c r="G23" s="120"/>
      <c r="H23" s="119">
        <v>1370690</v>
      </c>
      <c r="I23" s="121"/>
      <c r="J23" s="119">
        <v>1398934</v>
      </c>
      <c r="K23" s="143"/>
    </row>
    <row r="24" spans="1:11" s="122" customFormat="1" ht="22.5" customHeight="1">
      <c r="A24" s="126" t="s">
        <v>31</v>
      </c>
      <c r="B24" s="2"/>
      <c r="C24" s="118"/>
      <c r="D24" s="119">
        <v>9377</v>
      </c>
      <c r="E24" s="120"/>
      <c r="F24" s="119">
        <v>9838</v>
      </c>
      <c r="G24" s="120"/>
      <c r="H24" s="119">
        <v>7210</v>
      </c>
      <c r="I24" s="128"/>
      <c r="J24" s="119">
        <v>7580</v>
      </c>
      <c r="K24" s="143"/>
    </row>
    <row r="25" spans="1:11" s="122" customFormat="1" ht="22.5" customHeight="1">
      <c r="A25" s="126" t="s">
        <v>141</v>
      </c>
      <c r="B25" s="2">
        <v>7</v>
      </c>
      <c r="C25" s="118"/>
      <c r="D25" s="119">
        <v>28166</v>
      </c>
      <c r="E25" s="120"/>
      <c r="F25" s="119">
        <v>28337</v>
      </c>
      <c r="G25" s="120"/>
      <c r="H25" s="119">
        <v>16534</v>
      </c>
      <c r="I25" s="128"/>
      <c r="J25" s="119">
        <v>16808</v>
      </c>
      <c r="K25" s="143"/>
    </row>
    <row r="26" spans="1:11" s="122" customFormat="1" ht="22.5" customHeight="1">
      <c r="A26" s="126" t="s">
        <v>23</v>
      </c>
      <c r="B26" s="5"/>
      <c r="C26" s="118"/>
      <c r="D26" s="119">
        <v>186</v>
      </c>
      <c r="E26" s="120"/>
      <c r="F26" s="119">
        <v>186</v>
      </c>
      <c r="G26" s="120"/>
      <c r="H26" s="119">
        <v>186</v>
      </c>
      <c r="I26" s="121"/>
      <c r="J26" s="119">
        <v>186</v>
      </c>
      <c r="K26" s="143"/>
    </row>
    <row r="27" spans="1:11" s="122" customFormat="1" ht="22.5" customHeight="1">
      <c r="A27" s="10" t="s">
        <v>7</v>
      </c>
      <c r="B27" s="5"/>
      <c r="C27" s="118"/>
      <c r="D27" s="129">
        <f>SUM(D21:D26)</f>
        <v>1690911</v>
      </c>
      <c r="E27" s="3"/>
      <c r="F27" s="129">
        <f>SUM(F21:F26)</f>
        <v>1730061</v>
      </c>
      <c r="G27" s="3"/>
      <c r="H27" s="129">
        <f>SUM(H21:H26)</f>
        <v>1984620</v>
      </c>
      <c r="I27" s="3"/>
      <c r="J27" s="129">
        <f>SUM(J21:J26)</f>
        <v>2013508</v>
      </c>
      <c r="K27" s="143"/>
    </row>
    <row r="28" spans="1:11" s="122" customFormat="1" ht="22.5" customHeight="1">
      <c r="A28" s="10"/>
      <c r="B28" s="5"/>
      <c r="C28" s="118"/>
      <c r="D28" s="133"/>
      <c r="E28" s="3"/>
      <c r="F28" s="133"/>
      <c r="G28" s="3"/>
      <c r="H28" s="133"/>
      <c r="I28" s="3"/>
      <c r="J28" s="133"/>
      <c r="K28" s="143"/>
    </row>
    <row r="29" spans="1:11" s="122" customFormat="1" ht="22.5" customHeight="1" thickBot="1">
      <c r="A29" s="9" t="s">
        <v>5</v>
      </c>
      <c r="B29" s="5"/>
      <c r="C29" s="118"/>
      <c r="D29" s="134">
        <f>SUM(D18,D27)</f>
        <v>2025585</v>
      </c>
      <c r="E29" s="3"/>
      <c r="F29" s="134">
        <f>SUM(F18,F27)</f>
        <v>2032373</v>
      </c>
      <c r="G29" s="3"/>
      <c r="H29" s="134">
        <f>SUM(H18,H27)</f>
        <v>2258015</v>
      </c>
      <c r="I29" s="3"/>
      <c r="J29" s="134">
        <f>SUM(J18,J27)</f>
        <v>2255287</v>
      </c>
      <c r="K29" s="143"/>
    </row>
    <row r="30" ht="22.5" customHeight="1" thickTop="1">
      <c r="A30" s="85" t="str">
        <f>A1</f>
        <v>บริษัทควอลิตี้คอนสตรัคชั่นโปรดัคส์ จำกัด (มหาชน) และบริษัทย่อย</v>
      </c>
    </row>
    <row r="31" ht="22.5" customHeight="1">
      <c r="A31" s="89" t="s">
        <v>120</v>
      </c>
    </row>
    <row r="32" ht="22.5" customHeight="1">
      <c r="A32" s="85" t="str">
        <f>A3</f>
        <v>ณ วันที่ 31 มีนาคม 2560</v>
      </c>
    </row>
    <row r="34" spans="4:10" ht="22.5" customHeight="1">
      <c r="D34" s="301" t="s">
        <v>1</v>
      </c>
      <c r="E34" s="301"/>
      <c r="F34" s="301"/>
      <c r="G34" s="112"/>
      <c r="H34" s="302" t="s">
        <v>28</v>
      </c>
      <c r="I34" s="302"/>
      <c r="J34" s="302"/>
    </row>
    <row r="35" spans="1:10" ht="22.5" customHeight="1">
      <c r="A35" s="89" t="s">
        <v>73</v>
      </c>
      <c r="B35" s="14" t="s">
        <v>2</v>
      </c>
      <c r="D35" s="21" t="s">
        <v>39</v>
      </c>
      <c r="E35" s="30"/>
      <c r="F35" s="21" t="s">
        <v>33</v>
      </c>
      <c r="G35" s="112"/>
      <c r="H35" s="21" t="s">
        <v>39</v>
      </c>
      <c r="I35" s="30"/>
      <c r="J35" s="21" t="s">
        <v>33</v>
      </c>
    </row>
    <row r="36" spans="4:11" s="135" customFormat="1" ht="22.5" customHeight="1">
      <c r="D36" s="21">
        <v>2560</v>
      </c>
      <c r="E36" s="30"/>
      <c r="F36" s="21">
        <v>2559</v>
      </c>
      <c r="G36" s="114"/>
      <c r="H36" s="21">
        <v>2560</v>
      </c>
      <c r="I36" s="30"/>
      <c r="J36" s="21">
        <v>2559</v>
      </c>
      <c r="K36" s="150"/>
    </row>
    <row r="37" spans="1:11" s="135" customFormat="1" ht="22.5" customHeight="1">
      <c r="A37" s="89"/>
      <c r="B37" s="14"/>
      <c r="D37" s="115" t="s">
        <v>34</v>
      </c>
      <c r="E37" s="116"/>
      <c r="F37" s="115"/>
      <c r="G37" s="116"/>
      <c r="H37" s="115" t="s">
        <v>34</v>
      </c>
      <c r="I37" s="117"/>
      <c r="J37" s="115"/>
      <c r="K37" s="150"/>
    </row>
    <row r="38" spans="4:10" ht="22.5" customHeight="1">
      <c r="D38" s="300" t="s">
        <v>15</v>
      </c>
      <c r="E38" s="300"/>
      <c r="F38" s="300"/>
      <c r="G38" s="300"/>
      <c r="H38" s="300"/>
      <c r="I38" s="300"/>
      <c r="J38" s="300"/>
    </row>
    <row r="39" ht="23.25" customHeight="1">
      <c r="A39" s="27" t="s">
        <v>8</v>
      </c>
    </row>
    <row r="40" spans="1:11" s="122" customFormat="1" ht="22.5" customHeight="1">
      <c r="A40" s="123" t="s">
        <v>18</v>
      </c>
      <c r="B40" s="1" t="s">
        <v>178</v>
      </c>
      <c r="C40" s="118"/>
      <c r="D40" s="119">
        <v>101767</v>
      </c>
      <c r="E40" s="120"/>
      <c r="F40" s="119">
        <v>67775</v>
      </c>
      <c r="G40" s="109"/>
      <c r="H40" s="119">
        <v>95908</v>
      </c>
      <c r="I40" s="110"/>
      <c r="J40" s="119">
        <v>61636</v>
      </c>
      <c r="K40" s="143"/>
    </row>
    <row r="41" spans="1:11" s="122" customFormat="1" ht="22.5" customHeight="1">
      <c r="A41" s="123" t="s">
        <v>197</v>
      </c>
      <c r="B41" s="1">
        <v>3</v>
      </c>
      <c r="C41" s="118"/>
      <c r="D41" s="119">
        <v>98561</v>
      </c>
      <c r="E41" s="120"/>
      <c r="F41" s="119">
        <v>88819</v>
      </c>
      <c r="G41" s="120"/>
      <c r="H41" s="119">
        <v>83170</v>
      </c>
      <c r="I41" s="121"/>
      <c r="J41" s="119">
        <v>77787</v>
      </c>
      <c r="K41" s="143"/>
    </row>
    <row r="42" spans="1:11" s="122" customFormat="1" ht="22.5" customHeight="1">
      <c r="A42" s="18" t="s">
        <v>133</v>
      </c>
      <c r="B42" s="1" t="s">
        <v>179</v>
      </c>
      <c r="C42" s="118"/>
      <c r="D42" s="119">
        <v>0</v>
      </c>
      <c r="E42" s="120"/>
      <c r="F42" s="119">
        <v>40000</v>
      </c>
      <c r="G42" s="120"/>
      <c r="H42" s="119">
        <v>343000</v>
      </c>
      <c r="I42" s="121"/>
      <c r="J42" s="119">
        <v>376000</v>
      </c>
      <c r="K42" s="143"/>
    </row>
    <row r="43" spans="1:11" s="122" customFormat="1" ht="22.5" customHeight="1" hidden="1">
      <c r="A43" s="57" t="s">
        <v>142</v>
      </c>
      <c r="B43" s="1"/>
      <c r="C43" s="118"/>
      <c r="D43" s="119">
        <v>0</v>
      </c>
      <c r="E43" s="120"/>
      <c r="F43" s="119">
        <v>0</v>
      </c>
      <c r="G43" s="120"/>
      <c r="H43" s="122">
        <v>0</v>
      </c>
      <c r="I43" s="121"/>
      <c r="J43" s="122">
        <v>0</v>
      </c>
      <c r="K43" s="143"/>
    </row>
    <row r="44" spans="1:11" s="122" customFormat="1" ht="22.5" customHeight="1" hidden="1">
      <c r="A44" s="17" t="s">
        <v>143</v>
      </c>
      <c r="B44" s="1">
        <v>14</v>
      </c>
      <c r="C44" s="118"/>
      <c r="D44" s="119">
        <v>0</v>
      </c>
      <c r="E44" s="127"/>
      <c r="F44" s="119">
        <v>0</v>
      </c>
      <c r="G44" s="120"/>
      <c r="H44" s="119">
        <v>0</v>
      </c>
      <c r="I44" s="121"/>
      <c r="J44" s="119">
        <v>0</v>
      </c>
      <c r="K44" s="143"/>
    </row>
    <row r="45" spans="1:11" s="122" customFormat="1" ht="22.5" customHeight="1" hidden="1">
      <c r="A45" s="123" t="s">
        <v>144</v>
      </c>
      <c r="B45" s="1"/>
      <c r="C45" s="118"/>
      <c r="D45" s="154">
        <v>0</v>
      </c>
      <c r="E45" s="127"/>
      <c r="F45" s="154">
        <v>0</v>
      </c>
      <c r="G45" s="120"/>
      <c r="H45" s="125">
        <v>0</v>
      </c>
      <c r="I45" s="121"/>
      <c r="J45" s="125">
        <v>0</v>
      </c>
      <c r="K45" s="143"/>
    </row>
    <row r="46" spans="1:11" s="122" customFormat="1" ht="22.5" customHeight="1" hidden="1">
      <c r="A46" s="136" t="s">
        <v>145</v>
      </c>
      <c r="B46" s="1">
        <v>14</v>
      </c>
      <c r="C46" s="118"/>
      <c r="D46" s="119">
        <v>0</v>
      </c>
      <c r="E46" s="127"/>
      <c r="F46" s="119">
        <v>0</v>
      </c>
      <c r="G46" s="120"/>
      <c r="H46" s="119">
        <v>0</v>
      </c>
      <c r="I46" s="121"/>
      <c r="J46" s="119">
        <v>0</v>
      </c>
      <c r="K46" s="143"/>
    </row>
    <row r="47" spans="1:11" s="122" customFormat="1" ht="22.5" customHeight="1" hidden="1">
      <c r="A47" s="123" t="s">
        <v>102</v>
      </c>
      <c r="B47" s="1"/>
      <c r="C47" s="118"/>
      <c r="D47" s="119">
        <v>0</v>
      </c>
      <c r="E47" s="127"/>
      <c r="F47" s="119">
        <v>0</v>
      </c>
      <c r="G47" s="120"/>
      <c r="H47" s="119">
        <v>0</v>
      </c>
      <c r="I47" s="121"/>
      <c r="J47" s="119">
        <v>0</v>
      </c>
      <c r="K47" s="143"/>
    </row>
    <row r="48" spans="1:11" s="122" customFormat="1" ht="22.5" customHeight="1">
      <c r="A48" s="18" t="s">
        <v>198</v>
      </c>
      <c r="B48" s="1"/>
      <c r="C48" s="118"/>
      <c r="D48" s="119"/>
      <c r="E48" s="127"/>
      <c r="F48" s="119"/>
      <c r="G48" s="120"/>
      <c r="H48" s="119"/>
      <c r="I48" s="121"/>
      <c r="J48" s="119"/>
      <c r="K48" s="143"/>
    </row>
    <row r="49" spans="1:11" s="122" customFormat="1" ht="22.5" customHeight="1">
      <c r="A49" s="18" t="s">
        <v>199</v>
      </c>
      <c r="B49" s="1"/>
      <c r="C49" s="118"/>
      <c r="D49" s="119">
        <v>1584</v>
      </c>
      <c r="E49" s="127"/>
      <c r="F49" s="119">
        <v>1584</v>
      </c>
      <c r="G49" s="120"/>
      <c r="H49" s="119">
        <v>1485</v>
      </c>
      <c r="I49" s="121"/>
      <c r="J49" s="119">
        <v>1485</v>
      </c>
      <c r="K49" s="143"/>
    </row>
    <row r="50" spans="1:11" s="20" customFormat="1" ht="24.75" customHeight="1">
      <c r="A50" s="126" t="s">
        <v>24</v>
      </c>
      <c r="B50" s="1"/>
      <c r="C50" s="118"/>
      <c r="D50" s="141">
        <v>2648</v>
      </c>
      <c r="E50" s="127"/>
      <c r="F50" s="141">
        <v>3380</v>
      </c>
      <c r="G50" s="120"/>
      <c r="H50" s="142">
        <v>1750</v>
      </c>
      <c r="I50" s="121"/>
      <c r="J50" s="142">
        <v>2824</v>
      </c>
      <c r="K50" s="155"/>
    </row>
    <row r="51" spans="1:11" s="130" customFormat="1" ht="22.5" customHeight="1">
      <c r="A51" s="10" t="s">
        <v>9</v>
      </c>
      <c r="B51" s="11"/>
      <c r="C51" s="3"/>
      <c r="D51" s="137">
        <f>SUM(D40:D50)</f>
        <v>204560</v>
      </c>
      <c r="E51" s="3"/>
      <c r="F51" s="137">
        <f>SUM(F40:F50)</f>
        <v>201558</v>
      </c>
      <c r="G51" s="3"/>
      <c r="H51" s="137">
        <f>SUM(H40:H50)</f>
        <v>525313</v>
      </c>
      <c r="I51" s="3"/>
      <c r="J51" s="137">
        <f>SUM(J40:J50)</f>
        <v>519732</v>
      </c>
      <c r="K51" s="153"/>
    </row>
    <row r="52" spans="1:11" s="130" customFormat="1" ht="22.5" customHeight="1">
      <c r="A52" s="10"/>
      <c r="B52" s="11"/>
      <c r="C52" s="3"/>
      <c r="D52" s="98"/>
      <c r="E52" s="131"/>
      <c r="F52" s="98"/>
      <c r="G52" s="131"/>
      <c r="H52" s="98"/>
      <c r="I52" s="101"/>
      <c r="J52" s="98"/>
      <c r="K52" s="153"/>
    </row>
    <row r="53" spans="1:11" s="130" customFormat="1" ht="24" customHeight="1">
      <c r="A53" s="7" t="s">
        <v>26</v>
      </c>
      <c r="B53" s="2"/>
      <c r="C53" s="124"/>
      <c r="D53" s="125"/>
      <c r="E53" s="120"/>
      <c r="F53" s="125"/>
      <c r="G53" s="120"/>
      <c r="H53" s="125"/>
      <c r="I53" s="121"/>
      <c r="J53" s="125"/>
      <c r="K53" s="153"/>
    </row>
    <row r="54" spans="1:11" s="130" customFormat="1" ht="22.5" customHeight="1" hidden="1">
      <c r="A54" s="132" t="s">
        <v>124</v>
      </c>
      <c r="B54" s="1">
        <v>14</v>
      </c>
      <c r="C54" s="124"/>
      <c r="D54" s="119">
        <v>0</v>
      </c>
      <c r="E54" s="120"/>
      <c r="F54" s="119">
        <v>0</v>
      </c>
      <c r="G54" s="120"/>
      <c r="H54" s="119">
        <v>0</v>
      </c>
      <c r="I54" s="121"/>
      <c r="J54" s="119">
        <v>0</v>
      </c>
      <c r="K54" s="153"/>
    </row>
    <row r="55" spans="1:11" s="130" customFormat="1" ht="22.5" customHeight="1">
      <c r="A55" s="297" t="s">
        <v>201</v>
      </c>
      <c r="B55" s="1"/>
      <c r="C55" s="124"/>
      <c r="D55" s="119"/>
      <c r="E55" s="120"/>
      <c r="F55" s="119"/>
      <c r="G55" s="120"/>
      <c r="H55" s="119"/>
      <c r="I55" s="121"/>
      <c r="J55" s="119"/>
      <c r="K55" s="153"/>
    </row>
    <row r="56" spans="1:11" s="130" customFormat="1" ht="22.5" customHeight="1">
      <c r="A56" s="298" t="s">
        <v>202</v>
      </c>
      <c r="B56" s="2">
        <v>10</v>
      </c>
      <c r="C56" s="124"/>
      <c r="D56" s="119">
        <v>44282</v>
      </c>
      <c r="E56" s="120"/>
      <c r="F56" s="119">
        <v>42745</v>
      </c>
      <c r="G56" s="120"/>
      <c r="H56" s="119">
        <v>40223</v>
      </c>
      <c r="I56" s="121"/>
      <c r="J56" s="119">
        <v>38844</v>
      </c>
      <c r="K56" s="153"/>
    </row>
    <row r="57" spans="1:11" s="130" customFormat="1" ht="24.75" customHeight="1">
      <c r="A57" s="58" t="s">
        <v>52</v>
      </c>
      <c r="B57" s="2"/>
      <c r="C57" s="124"/>
      <c r="D57" s="119">
        <v>189</v>
      </c>
      <c r="E57" s="120"/>
      <c r="F57" s="119">
        <v>177</v>
      </c>
      <c r="G57" s="120"/>
      <c r="H57" s="119">
        <v>184</v>
      </c>
      <c r="I57" s="121"/>
      <c r="J57" s="119">
        <v>171</v>
      </c>
      <c r="K57" s="153"/>
    </row>
    <row r="58" spans="1:11" s="130" customFormat="1" ht="22.5" customHeight="1">
      <c r="A58" s="10" t="s">
        <v>10</v>
      </c>
      <c r="B58" s="2"/>
      <c r="C58" s="124"/>
      <c r="D58" s="129">
        <f>SUM(D52:D57)</f>
        <v>44471</v>
      </c>
      <c r="E58" s="3"/>
      <c r="F58" s="129">
        <f>SUM(F52:F57)</f>
        <v>42922</v>
      </c>
      <c r="G58" s="3"/>
      <c r="H58" s="129">
        <f>SUM(H54:H57)</f>
        <v>40407</v>
      </c>
      <c r="I58" s="3"/>
      <c r="J58" s="129">
        <f>SUM(J54:J57)</f>
        <v>39015</v>
      </c>
      <c r="K58" s="153"/>
    </row>
    <row r="59" spans="1:11" s="130" customFormat="1" ht="22.5" customHeight="1">
      <c r="A59" s="10"/>
      <c r="B59" s="2"/>
      <c r="C59" s="124"/>
      <c r="D59" s="138"/>
      <c r="E59" s="3"/>
      <c r="F59" s="138"/>
      <c r="G59" s="3"/>
      <c r="H59" s="138"/>
      <c r="I59" s="3"/>
      <c r="J59" s="138"/>
      <c r="K59" s="153"/>
    </row>
    <row r="60" spans="1:11" s="130" customFormat="1" ht="22.5" customHeight="1">
      <c r="A60" s="10" t="s">
        <v>11</v>
      </c>
      <c r="B60" s="2"/>
      <c r="C60" s="124"/>
      <c r="D60" s="137">
        <f>SUM(D51,D58)</f>
        <v>249031</v>
      </c>
      <c r="E60" s="3"/>
      <c r="F60" s="137">
        <f>SUM(F51,F58)</f>
        <v>244480</v>
      </c>
      <c r="G60" s="3"/>
      <c r="H60" s="137">
        <f>SUM(H51,H58)</f>
        <v>565720</v>
      </c>
      <c r="I60" s="3"/>
      <c r="J60" s="137">
        <f>SUM(J51,J58)</f>
        <v>558747</v>
      </c>
      <c r="K60" s="153"/>
    </row>
    <row r="61" ht="22.5" customHeight="1">
      <c r="A61" s="85" t="str">
        <f>A1</f>
        <v>บริษัทควอลิตี้คอนสตรัคชั่นโปรดัคส์ จำกัด (มหาชน) และบริษัทย่อย</v>
      </c>
    </row>
    <row r="62" ht="22.5" customHeight="1">
      <c r="A62" s="85" t="s">
        <v>125</v>
      </c>
    </row>
    <row r="63" ht="22.5" customHeight="1">
      <c r="A63" s="85" t="str">
        <f>A3</f>
        <v>ณ วันที่ 31 มีนาคม 2560</v>
      </c>
    </row>
    <row r="64" ht="22.5" customHeight="1">
      <c r="A64" s="111"/>
    </row>
    <row r="65" spans="1:10" ht="22.5" customHeight="1">
      <c r="A65" s="111"/>
      <c r="D65" s="301" t="s">
        <v>1</v>
      </c>
      <c r="E65" s="301"/>
      <c r="F65" s="301"/>
      <c r="G65" s="112"/>
      <c r="H65" s="302" t="s">
        <v>28</v>
      </c>
      <c r="I65" s="302"/>
      <c r="J65" s="302"/>
    </row>
    <row r="66" spans="1:10" ht="22.5" customHeight="1">
      <c r="A66" s="85" t="s">
        <v>73</v>
      </c>
      <c r="D66" s="21" t="s">
        <v>39</v>
      </c>
      <c r="E66" s="30"/>
      <c r="F66" s="21" t="s">
        <v>33</v>
      </c>
      <c r="G66" s="112"/>
      <c r="H66" s="21" t="s">
        <v>39</v>
      </c>
      <c r="I66" s="30"/>
      <c r="J66" s="21" t="s">
        <v>33</v>
      </c>
    </row>
    <row r="67" spans="2:11" s="135" customFormat="1" ht="22.5" customHeight="1">
      <c r="B67" s="23"/>
      <c r="D67" s="21">
        <v>2560</v>
      </c>
      <c r="E67" s="30"/>
      <c r="F67" s="21">
        <v>2559</v>
      </c>
      <c r="G67" s="114"/>
      <c r="H67" s="21">
        <v>2560</v>
      </c>
      <c r="I67" s="30"/>
      <c r="J67" s="21">
        <v>2559</v>
      </c>
      <c r="K67" s="150"/>
    </row>
    <row r="68" spans="4:10" ht="22.5" customHeight="1" hidden="1">
      <c r="D68" s="115" t="s">
        <v>34</v>
      </c>
      <c r="E68" s="116"/>
      <c r="F68" s="115" t="s">
        <v>34</v>
      </c>
      <c r="G68" s="116"/>
      <c r="H68" s="115" t="s">
        <v>34</v>
      </c>
      <c r="I68" s="117"/>
      <c r="J68" s="115" t="s">
        <v>34</v>
      </c>
    </row>
    <row r="69" spans="4:10" ht="22.5" customHeight="1">
      <c r="D69" s="115" t="s">
        <v>34</v>
      </c>
      <c r="E69" s="30"/>
      <c r="F69" s="21"/>
      <c r="G69" s="114"/>
      <c r="H69" s="115" t="s">
        <v>34</v>
      </c>
      <c r="I69" s="30"/>
      <c r="J69" s="21"/>
    </row>
    <row r="70" spans="4:10" ht="22.5" customHeight="1">
      <c r="D70" s="300" t="s">
        <v>15</v>
      </c>
      <c r="E70" s="300"/>
      <c r="F70" s="300"/>
      <c r="G70" s="300"/>
      <c r="H70" s="300"/>
      <c r="I70" s="300"/>
      <c r="J70" s="300"/>
    </row>
    <row r="71" ht="22.5" customHeight="1">
      <c r="A71" s="48" t="s">
        <v>74</v>
      </c>
    </row>
    <row r="72" spans="1:11" s="122" customFormat="1" ht="22.5" customHeight="1">
      <c r="A72" s="18" t="s">
        <v>19</v>
      </c>
      <c r="B72" s="1"/>
      <c r="C72" s="118"/>
      <c r="D72" s="119"/>
      <c r="E72" s="120"/>
      <c r="F72" s="119"/>
      <c r="G72" s="120"/>
      <c r="H72" s="119"/>
      <c r="I72" s="121"/>
      <c r="J72" s="119"/>
      <c r="K72" s="143"/>
    </row>
    <row r="73" spans="1:11" s="122" customFormat="1" ht="22.5" customHeight="1">
      <c r="A73" s="149" t="s">
        <v>21</v>
      </c>
      <c r="B73" s="1"/>
      <c r="C73" s="118"/>
      <c r="D73" s="119"/>
      <c r="E73" s="120"/>
      <c r="F73" s="119"/>
      <c r="G73" s="120"/>
      <c r="H73" s="119"/>
      <c r="I73" s="121"/>
      <c r="J73" s="119"/>
      <c r="K73" s="143"/>
    </row>
    <row r="74" spans="1:11" s="122" customFormat="1" ht="22.5" customHeight="1" thickBot="1">
      <c r="A74" s="144" t="s">
        <v>134</v>
      </c>
      <c r="B74" s="1"/>
      <c r="C74" s="118"/>
      <c r="D74" s="103">
        <v>400000</v>
      </c>
      <c r="E74" s="131"/>
      <c r="F74" s="103">
        <v>400000</v>
      </c>
      <c r="G74" s="131"/>
      <c r="H74" s="103">
        <v>400000</v>
      </c>
      <c r="I74" s="101"/>
      <c r="J74" s="103">
        <v>400000</v>
      </c>
      <c r="K74" s="143"/>
    </row>
    <row r="75" spans="1:11" s="122" customFormat="1" ht="22.5" customHeight="1" thickTop="1">
      <c r="A75" s="149" t="s">
        <v>12</v>
      </c>
      <c r="B75" s="1"/>
      <c r="C75" s="118"/>
      <c r="D75" s="98"/>
      <c r="E75" s="131"/>
      <c r="F75" s="98"/>
      <c r="G75" s="131"/>
      <c r="H75" s="98"/>
      <c r="I75" s="101"/>
      <c r="J75" s="98"/>
      <c r="K75" s="143"/>
    </row>
    <row r="76" spans="1:11" s="122" customFormat="1" ht="22.5" customHeight="1">
      <c r="A76" s="144" t="s">
        <v>134</v>
      </c>
      <c r="B76" s="1"/>
      <c r="C76" s="118"/>
      <c r="D76" s="125">
        <v>400000</v>
      </c>
      <c r="E76" s="120"/>
      <c r="F76" s="125">
        <v>400000</v>
      </c>
      <c r="G76" s="120"/>
      <c r="H76" s="125">
        <v>400000</v>
      </c>
      <c r="I76" s="121"/>
      <c r="J76" s="125">
        <v>400000</v>
      </c>
      <c r="K76" s="143"/>
    </row>
    <row r="77" spans="1:11" s="122" customFormat="1" ht="22.5" customHeight="1">
      <c r="A77" s="126" t="s">
        <v>79</v>
      </c>
      <c r="B77" s="2"/>
      <c r="C77" s="130"/>
      <c r="D77" s="125">
        <v>653769</v>
      </c>
      <c r="E77" s="120"/>
      <c r="F77" s="125">
        <v>653769</v>
      </c>
      <c r="G77" s="120"/>
      <c r="H77" s="119">
        <v>653769</v>
      </c>
      <c r="I77" s="121"/>
      <c r="J77" s="119">
        <v>653769</v>
      </c>
      <c r="K77" s="143"/>
    </row>
    <row r="78" spans="1:11" s="122" customFormat="1" ht="22.5" customHeight="1">
      <c r="A78" s="18" t="s">
        <v>20</v>
      </c>
      <c r="B78" s="1"/>
      <c r="D78" s="125"/>
      <c r="E78" s="120"/>
      <c r="F78" s="125"/>
      <c r="G78" s="120"/>
      <c r="H78" s="125"/>
      <c r="I78" s="121"/>
      <c r="J78" s="125"/>
      <c r="K78" s="143"/>
    </row>
    <row r="79" spans="1:11" s="122" customFormat="1" ht="22.5" customHeight="1">
      <c r="A79" s="149" t="s">
        <v>13</v>
      </c>
      <c r="B79" s="1"/>
      <c r="D79" s="125"/>
      <c r="E79" s="120"/>
      <c r="F79" s="125"/>
      <c r="G79" s="120"/>
      <c r="H79" s="125"/>
      <c r="I79" s="121"/>
      <c r="J79" s="125"/>
      <c r="K79" s="143"/>
    </row>
    <row r="80" spans="1:11" s="122" customFormat="1" ht="22.5" customHeight="1">
      <c r="A80" s="75" t="s">
        <v>38</v>
      </c>
      <c r="B80" s="1"/>
      <c r="D80" s="125"/>
      <c r="E80" s="120"/>
      <c r="F80" s="125"/>
      <c r="G80" s="120"/>
      <c r="H80" s="125"/>
      <c r="I80" s="121"/>
      <c r="J80" s="125"/>
      <c r="K80" s="143"/>
    </row>
    <row r="81" spans="1:11" s="122" customFormat="1" ht="22.5" customHeight="1">
      <c r="A81" s="75" t="s">
        <v>100</v>
      </c>
      <c r="B81" s="1"/>
      <c r="D81" s="125">
        <v>40000</v>
      </c>
      <c r="E81" s="120"/>
      <c r="F81" s="125">
        <v>40000</v>
      </c>
      <c r="G81" s="120"/>
      <c r="H81" s="119">
        <v>40000</v>
      </c>
      <c r="I81" s="121"/>
      <c r="J81" s="119">
        <v>40000</v>
      </c>
      <c r="K81" s="143"/>
    </row>
    <row r="82" spans="1:11" s="122" customFormat="1" ht="22.5" customHeight="1">
      <c r="A82" s="75" t="s">
        <v>101</v>
      </c>
      <c r="B82" s="1"/>
      <c r="D82" s="125">
        <v>16088</v>
      </c>
      <c r="E82" s="120"/>
      <c r="F82" s="125">
        <v>16088</v>
      </c>
      <c r="G82" s="120"/>
      <c r="H82" s="119">
        <v>0</v>
      </c>
      <c r="I82" s="121"/>
      <c r="J82" s="119">
        <v>0</v>
      </c>
      <c r="K82" s="143"/>
    </row>
    <row r="83" spans="1:11" s="122" customFormat="1" ht="22.5" customHeight="1">
      <c r="A83" s="149" t="s">
        <v>14</v>
      </c>
      <c r="B83" s="1"/>
      <c r="C83" s="118"/>
      <c r="D83" s="141">
        <v>666697</v>
      </c>
      <c r="E83" s="120"/>
      <c r="F83" s="141">
        <v>678036</v>
      </c>
      <c r="G83" s="120"/>
      <c r="H83" s="141">
        <v>598526</v>
      </c>
      <c r="I83" s="121"/>
      <c r="J83" s="141">
        <v>602771</v>
      </c>
      <c r="K83" s="143"/>
    </row>
    <row r="84" spans="1:11" s="122" customFormat="1" ht="22.5" customHeight="1">
      <c r="A84" s="156" t="s">
        <v>147</v>
      </c>
      <c r="B84" s="1"/>
      <c r="C84" s="118"/>
      <c r="D84" s="133">
        <f>SUM(D76:D83)</f>
        <v>1776554</v>
      </c>
      <c r="E84" s="3"/>
      <c r="F84" s="133">
        <f>SUM(F76:F83)</f>
        <v>1787893</v>
      </c>
      <c r="G84" s="3"/>
      <c r="H84" s="133">
        <f>SUM(H76:H83)</f>
        <v>1692295</v>
      </c>
      <c r="I84" s="3"/>
      <c r="J84" s="133">
        <f>SUM(J76:J83)</f>
        <v>1696540</v>
      </c>
      <c r="K84" s="143"/>
    </row>
    <row r="85" spans="1:11" s="122" customFormat="1" ht="22.5" customHeight="1">
      <c r="A85" s="126" t="s">
        <v>148</v>
      </c>
      <c r="B85" s="1"/>
      <c r="C85" s="118"/>
      <c r="D85" s="141">
        <v>0</v>
      </c>
      <c r="E85" s="120"/>
      <c r="F85" s="141">
        <v>0</v>
      </c>
      <c r="G85" s="120"/>
      <c r="H85" s="141">
        <v>0</v>
      </c>
      <c r="I85" s="121"/>
      <c r="J85" s="141">
        <v>0</v>
      </c>
      <c r="K85" s="143"/>
    </row>
    <row r="86" spans="1:11" s="122" customFormat="1" ht="22.5" customHeight="1">
      <c r="A86" s="4" t="s">
        <v>46</v>
      </c>
      <c r="B86" s="1"/>
      <c r="C86" s="118"/>
      <c r="D86" s="137">
        <f>SUM(D84:D85)</f>
        <v>1776554</v>
      </c>
      <c r="E86" s="3"/>
      <c r="F86" s="137">
        <f>SUM(F84:F85)</f>
        <v>1787893</v>
      </c>
      <c r="G86" s="3"/>
      <c r="H86" s="137">
        <f>SUM(H84:H85)</f>
        <v>1692295</v>
      </c>
      <c r="I86" s="3"/>
      <c r="J86" s="137">
        <f>SUM(J84:J85)</f>
        <v>1696540</v>
      </c>
      <c r="K86" s="143"/>
    </row>
    <row r="87" spans="1:11" s="122" customFormat="1" ht="22.5" customHeight="1">
      <c r="A87" s="9"/>
      <c r="B87" s="1"/>
      <c r="C87" s="118"/>
      <c r="D87" s="133"/>
      <c r="E87" s="3"/>
      <c r="F87" s="133"/>
      <c r="G87" s="3"/>
      <c r="H87" s="133"/>
      <c r="I87" s="3"/>
      <c r="J87" s="133"/>
      <c r="K87" s="143"/>
    </row>
    <row r="88" spans="1:11" s="6" customFormat="1" ht="22.5" customHeight="1" thickBot="1">
      <c r="A88" s="4" t="s">
        <v>75</v>
      </c>
      <c r="B88" s="12"/>
      <c r="C88" s="4"/>
      <c r="D88" s="134">
        <f>D60+D86</f>
        <v>2025585</v>
      </c>
      <c r="E88" s="3"/>
      <c r="F88" s="134">
        <f>F60+F86</f>
        <v>2032373</v>
      </c>
      <c r="G88" s="3"/>
      <c r="H88" s="134">
        <f>H60+H86</f>
        <v>2258015</v>
      </c>
      <c r="I88" s="3"/>
      <c r="J88" s="134">
        <f>J60+J86</f>
        <v>2255287</v>
      </c>
      <c r="K88" s="157"/>
    </row>
    <row r="89" spans="1:10" ht="22.5" customHeight="1" hidden="1">
      <c r="A89" s="4" t="s">
        <v>150</v>
      </c>
      <c r="H89" s="158"/>
      <c r="I89" s="159"/>
      <c r="J89" s="158"/>
    </row>
    <row r="90" spans="1:10" ht="22.5" customHeight="1" hidden="1">
      <c r="A90" s="13" t="s">
        <v>80</v>
      </c>
      <c r="H90" s="169"/>
      <c r="I90" s="170"/>
      <c r="J90" s="169"/>
    </row>
    <row r="91" spans="1:3" ht="22.5" customHeight="1" hidden="1">
      <c r="A91" s="171" t="s">
        <v>151</v>
      </c>
      <c r="B91" s="23"/>
      <c r="C91" s="135"/>
    </row>
    <row r="92" ht="10.5" customHeight="1" hidden="1"/>
    <row r="93" spans="4:10" ht="22.5" customHeight="1" hidden="1">
      <c r="D93" s="301" t="s">
        <v>1</v>
      </c>
      <c r="E93" s="301"/>
      <c r="F93" s="301"/>
      <c r="G93" s="112"/>
      <c r="H93" s="302" t="s">
        <v>28</v>
      </c>
      <c r="I93" s="302"/>
      <c r="J93" s="302"/>
    </row>
    <row r="94" spans="2:10" ht="22.5" customHeight="1" hidden="1">
      <c r="B94" s="14" t="s">
        <v>2</v>
      </c>
      <c r="D94" s="115">
        <v>2555</v>
      </c>
      <c r="E94" s="116"/>
      <c r="F94" s="115">
        <v>2555</v>
      </c>
      <c r="G94" s="116"/>
      <c r="H94" s="115">
        <v>2555</v>
      </c>
      <c r="I94" s="117"/>
      <c r="J94" s="115">
        <v>2555</v>
      </c>
    </row>
    <row r="95" spans="4:10" ht="22.5" customHeight="1" hidden="1">
      <c r="D95" s="300" t="s">
        <v>15</v>
      </c>
      <c r="E95" s="300"/>
      <c r="F95" s="300"/>
      <c r="G95" s="300"/>
      <c r="H95" s="300"/>
      <c r="I95" s="300"/>
      <c r="J95" s="300"/>
    </row>
    <row r="96" ht="10.5" customHeight="1" hidden="1">
      <c r="A96" s="32"/>
    </row>
    <row r="97" spans="1:10" ht="22.5" customHeight="1" hidden="1">
      <c r="A97" s="118" t="s">
        <v>40</v>
      </c>
      <c r="B97" s="14">
        <v>4</v>
      </c>
      <c r="C97" s="118"/>
      <c r="D97" s="119"/>
      <c r="E97" s="120"/>
      <c r="F97" s="119"/>
      <c r="G97" s="120"/>
      <c r="H97" s="119"/>
      <c r="I97" s="121"/>
      <c r="J97" s="119"/>
    </row>
    <row r="98" spans="1:10" ht="22.5" customHeight="1" hidden="1">
      <c r="A98" s="118" t="s">
        <v>41</v>
      </c>
      <c r="C98" s="118"/>
      <c r="D98" s="169"/>
      <c r="E98" s="120"/>
      <c r="F98" s="169"/>
      <c r="G98" s="120"/>
      <c r="H98" s="169"/>
      <c r="I98" s="121"/>
      <c r="J98" s="169"/>
    </row>
    <row r="99" spans="1:10" ht="22.5" customHeight="1" hidden="1">
      <c r="A99" s="4" t="s">
        <v>66</v>
      </c>
      <c r="B99" s="152"/>
      <c r="C99" s="118"/>
      <c r="D99" s="99">
        <f>SUM(D97:D98)</f>
        <v>0</v>
      </c>
      <c r="E99" s="131"/>
      <c r="F99" s="99">
        <f>SUM(F97:F98)</f>
        <v>0</v>
      </c>
      <c r="G99" s="131"/>
      <c r="H99" s="99">
        <f>SUM(H97:H98)</f>
        <v>0</v>
      </c>
      <c r="I99" s="101"/>
      <c r="J99" s="99">
        <f>SUM(J97:J98)</f>
        <v>0</v>
      </c>
    </row>
    <row r="100" spans="1:10" ht="6.75" customHeight="1" hidden="1">
      <c r="A100" s="4"/>
      <c r="B100" s="152"/>
      <c r="C100" s="118"/>
      <c r="D100" s="169"/>
      <c r="E100" s="120"/>
      <c r="F100" s="169"/>
      <c r="G100" s="120"/>
      <c r="H100" s="169"/>
      <c r="I100" s="121"/>
      <c r="J100" s="169"/>
    </row>
    <row r="101" spans="1:10" ht="22.5" customHeight="1" hidden="1">
      <c r="A101" s="118" t="s">
        <v>32</v>
      </c>
      <c r="B101" s="2"/>
      <c r="C101" s="118"/>
      <c r="D101" s="172"/>
      <c r="E101" s="120"/>
      <c r="F101" s="172"/>
      <c r="G101" s="120"/>
      <c r="H101" s="119"/>
      <c r="I101" s="121"/>
      <c r="J101" s="119"/>
    </row>
    <row r="102" spans="1:10" ht="22.5" customHeight="1" hidden="1">
      <c r="A102" s="173" t="s">
        <v>152</v>
      </c>
      <c r="B102" s="2">
        <v>3</v>
      </c>
      <c r="C102" s="118"/>
      <c r="D102" s="172"/>
      <c r="E102" s="120"/>
      <c r="F102" s="172"/>
      <c r="G102" s="120"/>
      <c r="H102" s="119"/>
      <c r="I102" s="121"/>
      <c r="J102" s="119"/>
    </row>
    <row r="103" spans="1:10" ht="22.5" customHeight="1" hidden="1">
      <c r="A103" s="173" t="s">
        <v>153</v>
      </c>
      <c r="B103" s="2">
        <v>4</v>
      </c>
      <c r="C103" s="118"/>
      <c r="D103" s="119"/>
      <c r="E103" s="120"/>
      <c r="F103" s="119"/>
      <c r="G103" s="120"/>
      <c r="H103" s="119"/>
      <c r="I103" s="121"/>
      <c r="J103" s="119"/>
    </row>
    <row r="104" spans="1:10" ht="22.5" customHeight="1" hidden="1">
      <c r="A104" s="33" t="s">
        <v>67</v>
      </c>
      <c r="B104" s="161"/>
      <c r="C104" s="118"/>
      <c r="D104" s="99">
        <f>SUM(D99:D103)</f>
        <v>0</v>
      </c>
      <c r="E104" s="131"/>
      <c r="F104" s="99">
        <f>SUM(F99:F103)</f>
        <v>0</v>
      </c>
      <c r="G104" s="131"/>
      <c r="H104" s="99">
        <f>SUM(H99:H103)</f>
        <v>0</v>
      </c>
      <c r="I104" s="101"/>
      <c r="J104" s="99">
        <f>SUM(J99:J103)</f>
        <v>0</v>
      </c>
    </row>
    <row r="105" spans="1:10" ht="6.75" customHeight="1" hidden="1">
      <c r="A105" s="162"/>
      <c r="B105" s="161"/>
      <c r="C105" s="118"/>
      <c r="D105" s="125"/>
      <c r="E105" s="120"/>
      <c r="F105" s="125"/>
      <c r="G105" s="120"/>
      <c r="H105" s="125"/>
      <c r="I105" s="121"/>
      <c r="J105" s="125"/>
    </row>
    <row r="106" spans="1:10" ht="22.5" customHeight="1" hidden="1">
      <c r="A106" s="118" t="s">
        <v>42</v>
      </c>
      <c r="B106" s="2"/>
      <c r="C106" s="118"/>
      <c r="D106" s="169"/>
      <c r="E106" s="120"/>
      <c r="F106" s="169"/>
      <c r="G106" s="120"/>
      <c r="H106" s="169"/>
      <c r="I106" s="121"/>
      <c r="J106" s="169"/>
    </row>
    <row r="107" spans="1:10" ht="22.5" customHeight="1" hidden="1">
      <c r="A107" s="118" t="s">
        <v>35</v>
      </c>
      <c r="B107" s="2">
        <v>4</v>
      </c>
      <c r="C107" s="118"/>
      <c r="D107" s="169"/>
      <c r="E107" s="120"/>
      <c r="F107" s="169"/>
      <c r="G107" s="120"/>
      <c r="H107" s="169"/>
      <c r="I107" s="121"/>
      <c r="J107" s="169"/>
    </row>
    <row r="108" spans="1:9" ht="22.5" customHeight="1" hidden="1">
      <c r="A108" s="118" t="s">
        <v>154</v>
      </c>
      <c r="B108" s="152"/>
      <c r="C108" s="118"/>
      <c r="E108" s="174"/>
      <c r="G108" s="174"/>
      <c r="I108" s="160"/>
    </row>
    <row r="109" spans="1:10" ht="22.5" customHeight="1" hidden="1">
      <c r="A109" s="118" t="s">
        <v>155</v>
      </c>
      <c r="B109" s="152"/>
      <c r="C109" s="118"/>
      <c r="D109" s="115"/>
      <c r="E109" s="120"/>
      <c r="F109" s="115"/>
      <c r="G109" s="120"/>
      <c r="H109" s="115"/>
      <c r="I109" s="121"/>
      <c r="J109" s="115"/>
    </row>
    <row r="110" spans="1:10" ht="22.5" customHeight="1" hidden="1">
      <c r="A110" s="118" t="s">
        <v>149</v>
      </c>
      <c r="B110" s="2"/>
      <c r="C110" s="118"/>
      <c r="D110" s="175"/>
      <c r="E110" s="120"/>
      <c r="F110" s="175"/>
      <c r="G110" s="120"/>
      <c r="H110" s="175"/>
      <c r="I110" s="121"/>
      <c r="J110" s="175"/>
    </row>
    <row r="111" spans="1:10" ht="22.5" customHeight="1" hidden="1">
      <c r="A111" s="35" t="s">
        <v>22</v>
      </c>
      <c r="B111" s="161"/>
      <c r="C111" s="118"/>
      <c r="D111" s="99">
        <f>SUM(D106:D110)</f>
        <v>0</v>
      </c>
      <c r="E111" s="131"/>
      <c r="F111" s="99">
        <f>SUM(F106:F110)</f>
        <v>0</v>
      </c>
      <c r="G111" s="131"/>
      <c r="H111" s="99">
        <f>SUM(H106:H110)</f>
        <v>0</v>
      </c>
      <c r="I111" s="101"/>
      <c r="J111" s="99">
        <f>SUM(J106:J110)</f>
        <v>0</v>
      </c>
    </row>
    <row r="112" spans="1:10" ht="6.75" customHeight="1" hidden="1">
      <c r="A112" s="35"/>
      <c r="B112" s="161"/>
      <c r="C112" s="118"/>
      <c r="D112" s="98"/>
      <c r="E112" s="131"/>
      <c r="F112" s="98"/>
      <c r="G112" s="131"/>
      <c r="H112" s="98"/>
      <c r="I112" s="101"/>
      <c r="J112" s="98"/>
    </row>
    <row r="113" spans="1:10" ht="22.5" customHeight="1" hidden="1">
      <c r="A113" s="35" t="s">
        <v>156</v>
      </c>
      <c r="B113" s="161"/>
      <c r="C113" s="118"/>
      <c r="D113" s="98">
        <f>D104+D111</f>
        <v>0</v>
      </c>
      <c r="E113" s="131"/>
      <c r="F113" s="98">
        <f>F104+F111</f>
        <v>0</v>
      </c>
      <c r="G113" s="131"/>
      <c r="H113" s="98">
        <f>H104+H111</f>
        <v>0</v>
      </c>
      <c r="I113" s="101"/>
      <c r="J113" s="98">
        <f>J104+J111</f>
        <v>0</v>
      </c>
    </row>
    <row r="114" spans="1:10" ht="6.75" customHeight="1" hidden="1">
      <c r="A114" s="35"/>
      <c r="B114" s="161"/>
      <c r="C114" s="118"/>
      <c r="D114" s="98"/>
      <c r="E114" s="131"/>
      <c r="F114" s="98"/>
      <c r="G114" s="131"/>
      <c r="H114" s="98"/>
      <c r="I114" s="101"/>
      <c r="J114" s="98"/>
    </row>
    <row r="115" spans="1:10" ht="22.5" customHeight="1" hidden="1">
      <c r="A115" s="118" t="s">
        <v>36</v>
      </c>
      <c r="B115" s="2">
        <v>4</v>
      </c>
      <c r="C115" s="118"/>
      <c r="D115" s="176"/>
      <c r="E115" s="120"/>
      <c r="F115" s="176"/>
      <c r="G115" s="177"/>
      <c r="H115" s="176"/>
      <c r="I115" s="170"/>
      <c r="J115" s="176"/>
    </row>
    <row r="116" spans="1:10" ht="22.5" customHeight="1" hidden="1">
      <c r="A116" s="4" t="s">
        <v>157</v>
      </c>
      <c r="B116" s="161"/>
      <c r="C116" s="118"/>
      <c r="D116" s="98">
        <f>SUM(D113:D115)</f>
        <v>0</v>
      </c>
      <c r="E116" s="131"/>
      <c r="F116" s="98">
        <f>SUM(F113:F115)</f>
        <v>0</v>
      </c>
      <c r="G116" s="131"/>
      <c r="H116" s="98">
        <f>SUM(H113:H115)</f>
        <v>0</v>
      </c>
      <c r="I116" s="101"/>
      <c r="J116" s="98">
        <f>SUM(J113:J115)</f>
        <v>0</v>
      </c>
    </row>
    <row r="117" spans="1:10" ht="6.75" customHeight="1" hidden="1">
      <c r="A117" s="4"/>
      <c r="B117" s="161"/>
      <c r="C117" s="118"/>
      <c r="D117" s="98"/>
      <c r="E117" s="131"/>
      <c r="F117" s="98"/>
      <c r="G117" s="131"/>
      <c r="H117" s="98"/>
      <c r="I117" s="101"/>
      <c r="J117" s="98"/>
    </row>
    <row r="118" spans="1:10" ht="22.5" customHeight="1" hidden="1">
      <c r="A118" s="118" t="s">
        <v>49</v>
      </c>
      <c r="B118" s="14">
        <v>12</v>
      </c>
      <c r="H118" s="125"/>
      <c r="J118" s="125"/>
    </row>
    <row r="119" spans="1:10" ht="22.5" customHeight="1" hidden="1">
      <c r="A119" s="4" t="s">
        <v>158</v>
      </c>
      <c r="D119" s="178">
        <f>SUM(D116:D118)</f>
        <v>0</v>
      </c>
      <c r="E119" s="165"/>
      <c r="F119" s="178">
        <f>SUM(F116:F118)</f>
        <v>0</v>
      </c>
      <c r="G119" s="165"/>
      <c r="H119" s="178">
        <f>SUM(H116:H118)</f>
        <v>0</v>
      </c>
      <c r="I119" s="166"/>
      <c r="J119" s="178">
        <f>SUM(J116:J118)</f>
        <v>0</v>
      </c>
    </row>
    <row r="120" spans="1:10" ht="6.75" customHeight="1" hidden="1">
      <c r="A120" s="4"/>
      <c r="D120" s="82"/>
      <c r="E120" s="165"/>
      <c r="F120" s="82"/>
      <c r="G120" s="165"/>
      <c r="H120" s="82"/>
      <c r="I120" s="166"/>
      <c r="J120" s="82"/>
    </row>
    <row r="121" spans="1:10" ht="22.5" customHeight="1" hidden="1">
      <c r="A121" s="164" t="s">
        <v>159</v>
      </c>
      <c r="D121" s="82"/>
      <c r="E121" s="165"/>
      <c r="F121" s="82"/>
      <c r="G121" s="165"/>
      <c r="H121" s="82"/>
      <c r="I121" s="166"/>
      <c r="J121" s="82"/>
    </row>
    <row r="122" spans="1:10" ht="22.5" customHeight="1" hidden="1">
      <c r="A122" s="61" t="s">
        <v>82</v>
      </c>
      <c r="B122" s="163"/>
      <c r="C122" s="26"/>
      <c r="D122" s="82">
        <f>D119</f>
        <v>0</v>
      </c>
      <c r="E122" s="165"/>
      <c r="F122" s="82">
        <f>F119</f>
        <v>0</v>
      </c>
      <c r="G122" s="165"/>
      <c r="H122" s="82">
        <f>H119</f>
        <v>0</v>
      </c>
      <c r="I122" s="166"/>
      <c r="J122" s="82">
        <f>J119</f>
        <v>0</v>
      </c>
    </row>
    <row r="123" spans="1:10" ht="22.5" customHeight="1" hidden="1">
      <c r="A123" s="164" t="s">
        <v>81</v>
      </c>
      <c r="D123" s="179" t="s">
        <v>0</v>
      </c>
      <c r="E123" s="180"/>
      <c r="F123" s="179" t="s">
        <v>0</v>
      </c>
      <c r="G123" s="180"/>
      <c r="H123" s="179" t="s">
        <v>0</v>
      </c>
      <c r="I123" s="181"/>
      <c r="J123" s="179" t="s">
        <v>0</v>
      </c>
    </row>
    <row r="124" spans="1:10" ht="22.5" customHeight="1" hidden="1">
      <c r="A124" s="61" t="s">
        <v>158</v>
      </c>
      <c r="D124" s="178">
        <f>SUM(D122:D123)</f>
        <v>0</v>
      </c>
      <c r="E124" s="165"/>
      <c r="F124" s="178">
        <f>SUM(F122:F123)</f>
        <v>0</v>
      </c>
      <c r="G124" s="165"/>
      <c r="H124" s="178">
        <f>SUM(H122:H123)</f>
        <v>0</v>
      </c>
      <c r="I124" s="166"/>
      <c r="J124" s="178">
        <f>SUM(J122:J123)</f>
        <v>0</v>
      </c>
    </row>
    <row r="125" spans="1:10" ht="6.75" customHeight="1" hidden="1">
      <c r="A125" s="4"/>
      <c r="D125" s="82"/>
      <c r="E125" s="165"/>
      <c r="F125" s="82"/>
      <c r="G125" s="165"/>
      <c r="H125" s="82"/>
      <c r="I125" s="166"/>
      <c r="J125" s="82"/>
    </row>
    <row r="126" spans="1:3" ht="22.5" customHeight="1" hidden="1">
      <c r="A126" s="60" t="s">
        <v>160</v>
      </c>
      <c r="B126" s="167"/>
      <c r="C126" s="168"/>
    </row>
    <row r="127" spans="1:10" ht="22.5" customHeight="1" hidden="1">
      <c r="A127" s="61" t="s">
        <v>83</v>
      </c>
      <c r="B127" s="14">
        <v>13</v>
      </c>
      <c r="C127" s="168"/>
      <c r="D127" s="182">
        <f>D124/400000</f>
        <v>0</v>
      </c>
      <c r="E127" s="183"/>
      <c r="F127" s="182">
        <f>F124/400000</f>
        <v>0</v>
      </c>
      <c r="G127" s="183"/>
      <c r="H127" s="182">
        <f>H124/400000</f>
        <v>0</v>
      </c>
      <c r="I127" s="63"/>
      <c r="J127" s="182">
        <f>J124/400000</f>
        <v>0</v>
      </c>
    </row>
    <row r="128" spans="1:10" ht="22.5" customHeight="1" hidden="1">
      <c r="A128" s="4" t="s">
        <v>150</v>
      </c>
      <c r="H128" s="158"/>
      <c r="I128" s="159"/>
      <c r="J128" s="158"/>
    </row>
    <row r="129" spans="1:10" ht="22.5" customHeight="1" hidden="1">
      <c r="A129" s="13" t="s">
        <v>76</v>
      </c>
      <c r="H129" s="169"/>
      <c r="I129" s="170"/>
      <c r="J129" s="169"/>
    </row>
    <row r="130" spans="1:3" ht="22.5" customHeight="1" hidden="1">
      <c r="A130" s="171" t="s">
        <v>151</v>
      </c>
      <c r="B130" s="23"/>
      <c r="C130" s="135"/>
    </row>
    <row r="131" ht="22.5" customHeight="1" hidden="1"/>
    <row r="132" spans="4:10" ht="22.5" customHeight="1" hidden="1">
      <c r="D132" s="301" t="s">
        <v>1</v>
      </c>
      <c r="E132" s="301"/>
      <c r="F132" s="301"/>
      <c r="G132" s="112"/>
      <c r="H132" s="302" t="s">
        <v>28</v>
      </c>
      <c r="I132" s="302"/>
      <c r="J132" s="302"/>
    </row>
    <row r="133" spans="4:10" ht="22.5" customHeight="1" hidden="1">
      <c r="D133" s="115">
        <v>2555</v>
      </c>
      <c r="E133" s="116"/>
      <c r="F133" s="115">
        <v>2555</v>
      </c>
      <c r="G133" s="116"/>
      <c r="H133" s="115">
        <v>2555</v>
      </c>
      <c r="I133" s="117"/>
      <c r="J133" s="115">
        <v>2555</v>
      </c>
    </row>
    <row r="134" spans="4:10" ht="22.5" customHeight="1" hidden="1">
      <c r="D134" s="300" t="s">
        <v>15</v>
      </c>
      <c r="E134" s="300"/>
      <c r="F134" s="300"/>
      <c r="G134" s="300"/>
      <c r="H134" s="300"/>
      <c r="I134" s="300"/>
      <c r="J134" s="300"/>
    </row>
    <row r="135" ht="22.5" customHeight="1" hidden="1">
      <c r="A135" s="32"/>
    </row>
    <row r="136" spans="1:10" ht="22.5" customHeight="1" hidden="1">
      <c r="A136" s="26" t="s">
        <v>161</v>
      </c>
      <c r="C136" s="168"/>
      <c r="D136" s="63">
        <f>D124</f>
        <v>0</v>
      </c>
      <c r="E136" s="184"/>
      <c r="F136" s="63">
        <f>F124</f>
        <v>0</v>
      </c>
      <c r="G136" s="184"/>
      <c r="H136" s="63">
        <f>H124</f>
        <v>0</v>
      </c>
      <c r="I136" s="63"/>
      <c r="J136" s="63">
        <f>J124</f>
        <v>0</v>
      </c>
    </row>
    <row r="137" spans="1:10" ht="22.5" customHeight="1" hidden="1">
      <c r="A137" s="185" t="s">
        <v>130</v>
      </c>
      <c r="D137" s="175" t="s">
        <v>0</v>
      </c>
      <c r="F137" s="175" t="s">
        <v>0</v>
      </c>
      <c r="H137" s="175" t="s">
        <v>0</v>
      </c>
      <c r="J137" s="175" t="s">
        <v>0</v>
      </c>
    </row>
    <row r="138" spans="1:10" ht="22.5" customHeight="1" hidden="1">
      <c r="A138" s="37" t="s">
        <v>162</v>
      </c>
      <c r="D138" s="178">
        <f>SUM(D136:D137)</f>
        <v>0</v>
      </c>
      <c r="E138" s="186"/>
      <c r="F138" s="178">
        <f>SUM(F136:F137)</f>
        <v>0</v>
      </c>
      <c r="G138" s="186"/>
      <c r="H138" s="178">
        <f>SUM(H136:H137)</f>
        <v>0</v>
      </c>
      <c r="I138" s="187"/>
      <c r="J138" s="178">
        <f>SUM(J136:J137)</f>
        <v>0</v>
      </c>
    </row>
    <row r="139" ht="8.25" customHeight="1" hidden="1">
      <c r="A139" s="37"/>
    </row>
    <row r="140" ht="22.5" customHeight="1" hidden="1">
      <c r="A140" s="107" t="s">
        <v>159</v>
      </c>
    </row>
    <row r="141" spans="1:10" ht="22.5" customHeight="1" hidden="1">
      <c r="A141" s="61" t="s">
        <v>82</v>
      </c>
      <c r="B141" s="163"/>
      <c r="C141" s="26"/>
      <c r="D141" s="81">
        <f>D138</f>
        <v>0</v>
      </c>
      <c r="E141" s="188"/>
      <c r="F141" s="81">
        <f>F138</f>
        <v>0</v>
      </c>
      <c r="G141" s="188"/>
      <c r="H141" s="81">
        <f>H138</f>
        <v>0</v>
      </c>
      <c r="I141" s="82"/>
      <c r="J141" s="81">
        <f>J138</f>
        <v>0</v>
      </c>
    </row>
    <row r="142" spans="1:10" ht="22.5" customHeight="1" hidden="1">
      <c r="A142" s="164" t="s">
        <v>81</v>
      </c>
      <c r="D142" s="115" t="s">
        <v>0</v>
      </c>
      <c r="E142" s="116"/>
      <c r="F142" s="115" t="s">
        <v>0</v>
      </c>
      <c r="G142" s="116"/>
      <c r="H142" s="115" t="s">
        <v>0</v>
      </c>
      <c r="I142" s="117"/>
      <c r="J142" s="115" t="s">
        <v>0</v>
      </c>
    </row>
    <row r="143" spans="1:10" ht="22.5" customHeight="1" hidden="1">
      <c r="A143" s="61" t="s">
        <v>162</v>
      </c>
      <c r="D143" s="178">
        <f>SUM(D141:D142)</f>
        <v>0</v>
      </c>
      <c r="E143" s="186"/>
      <c r="F143" s="178">
        <f>SUM(F141:F142)</f>
        <v>0</v>
      </c>
      <c r="G143" s="186"/>
      <c r="H143" s="178">
        <f>SUM(H141:H142)</f>
        <v>0</v>
      </c>
      <c r="I143" s="187"/>
      <c r="J143" s="178">
        <f>SUM(J141:J142)</f>
        <v>0</v>
      </c>
    </row>
    <row r="144" ht="8.25" customHeight="1" hidden="1"/>
    <row r="145" ht="22.5" customHeight="1" thickTop="1"/>
  </sheetData>
  <sheetProtection/>
  <mergeCells count="15">
    <mergeCell ref="D10:J10"/>
    <mergeCell ref="D38:J38"/>
    <mergeCell ref="D65:F65"/>
    <mergeCell ref="H65:J65"/>
    <mergeCell ref="D70:J70"/>
    <mergeCell ref="D5:F5"/>
    <mergeCell ref="H5:J5"/>
    <mergeCell ref="D34:F34"/>
    <mergeCell ref="H34:J34"/>
    <mergeCell ref="D95:J95"/>
    <mergeCell ref="D132:F132"/>
    <mergeCell ref="H132:J132"/>
    <mergeCell ref="D134:J134"/>
    <mergeCell ref="D93:F93"/>
    <mergeCell ref="H93:J93"/>
  </mergeCells>
  <printOptions horizontalCentered="1"/>
  <pageMargins left="0.8" right="0.8" top="0.48" bottom="0.5" header="0.5" footer="0.5"/>
  <pageSetup firstPageNumber="3" useFirstPageNumber="1" horizontalDpi="600" verticalDpi="600" orientation="portrait" paperSize="9" scale="88" r:id="rId1"/>
  <headerFooter>
    <oddFooter>&amp;L   หมายเหตุประกอบงบการเงินเป็นส่วนหนึ่งของงบการเงินนี้
&amp;C&amp;P</oddFooter>
  </headerFooter>
  <rowBreaks count="2" manualBreakCount="2">
    <brk id="29" max="255" man="1"/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Normal="90" zoomScaleSheetLayoutView="100" zoomScalePageLayoutView="0" workbookViewId="0" topLeftCell="A1">
      <selection activeCell="N52" sqref="N52"/>
    </sheetView>
  </sheetViews>
  <sheetFormatPr defaultColWidth="9.140625" defaultRowHeight="22.5" customHeight="1"/>
  <cols>
    <col min="1" max="1" width="20.140625" style="25" customWidth="1"/>
    <col min="2" max="2" width="16.421875" style="24" customWidth="1"/>
    <col min="3" max="3" width="8.421875" style="14" customWidth="1"/>
    <col min="4" max="4" width="1.57421875" style="25" customWidth="1"/>
    <col min="5" max="5" width="13.57421875" style="25" customWidth="1"/>
    <col min="6" max="6" width="1.57421875" style="29" customWidth="1"/>
    <col min="7" max="7" width="13.57421875" style="25" customWidth="1"/>
    <col min="8" max="8" width="1.57421875" style="29" customWidth="1"/>
    <col min="9" max="9" width="13.57421875" style="25" customWidth="1"/>
    <col min="10" max="10" width="1.57421875" style="29" customWidth="1"/>
    <col min="11" max="11" width="13.57421875" style="25" customWidth="1"/>
    <col min="12" max="16384" width="9.140625" style="25" customWidth="1"/>
  </cols>
  <sheetData>
    <row r="1" spans="1:11" s="74" customFormat="1" ht="23.25" customHeight="1">
      <c r="A1" s="71" t="s">
        <v>126</v>
      </c>
      <c r="B1" s="72"/>
      <c r="C1" s="73"/>
      <c r="F1" s="86"/>
      <c r="H1" s="86"/>
      <c r="I1" s="87"/>
      <c r="J1" s="88"/>
      <c r="K1" s="87"/>
    </row>
    <row r="2" spans="1:11" s="74" customFormat="1" ht="23.25" customHeight="1">
      <c r="A2" s="89" t="s">
        <v>80</v>
      </c>
      <c r="B2" s="72"/>
      <c r="C2" s="73"/>
      <c r="F2" s="86"/>
      <c r="H2" s="86"/>
      <c r="I2" s="90"/>
      <c r="J2" s="91"/>
      <c r="K2" s="90"/>
    </row>
    <row r="3" spans="1:11" s="74" customFormat="1" ht="23.25" customHeight="1">
      <c r="A3" s="83" t="s">
        <v>164</v>
      </c>
      <c r="B3" s="92"/>
      <c r="C3" s="93"/>
      <c r="D3" s="94"/>
      <c r="E3" s="94"/>
      <c r="F3" s="95"/>
      <c r="G3" s="94"/>
      <c r="H3" s="95"/>
      <c r="I3" s="94"/>
      <c r="J3" s="95"/>
      <c r="K3" s="94"/>
    </row>
    <row r="4" spans="1:11" s="28" customFormat="1" ht="24" customHeight="1">
      <c r="A4" s="25"/>
      <c r="B4" s="24"/>
      <c r="C4" s="14"/>
      <c r="D4" s="25"/>
      <c r="E4" s="25"/>
      <c r="F4" s="29"/>
      <c r="G4" s="25"/>
      <c r="H4" s="29"/>
      <c r="I4" s="25"/>
      <c r="J4" s="29"/>
      <c r="K4" s="25"/>
    </row>
    <row r="5" spans="5:11" ht="22.5" customHeight="1">
      <c r="E5" s="303" t="s">
        <v>1</v>
      </c>
      <c r="F5" s="303"/>
      <c r="G5" s="303"/>
      <c r="H5" s="31"/>
      <c r="I5" s="303" t="s">
        <v>28</v>
      </c>
      <c r="J5" s="303"/>
      <c r="K5" s="303"/>
    </row>
    <row r="6" spans="3:11" ht="22.5" customHeight="1">
      <c r="C6" s="14" t="s">
        <v>2</v>
      </c>
      <c r="E6" s="21">
        <v>2560</v>
      </c>
      <c r="F6" s="30"/>
      <c r="G6" s="21">
        <v>2559</v>
      </c>
      <c r="H6" s="30"/>
      <c r="I6" s="21">
        <v>2560</v>
      </c>
      <c r="J6" s="30"/>
      <c r="K6" s="21">
        <v>2559</v>
      </c>
    </row>
    <row r="7" spans="5:11" ht="22.5" customHeight="1">
      <c r="E7" s="304" t="s">
        <v>15</v>
      </c>
      <c r="F7" s="304"/>
      <c r="G7" s="304"/>
      <c r="H7" s="304"/>
      <c r="I7" s="304"/>
      <c r="J7" s="304"/>
      <c r="K7" s="304"/>
    </row>
    <row r="8" spans="1:11" ht="22.5" customHeight="1">
      <c r="A8" s="15" t="s">
        <v>40</v>
      </c>
      <c r="B8" s="17"/>
      <c r="C8" s="14">
        <v>11</v>
      </c>
      <c r="D8" s="15"/>
      <c r="E8" s="314">
        <v>416888</v>
      </c>
      <c r="F8" s="315"/>
      <c r="G8" s="314">
        <v>394593</v>
      </c>
      <c r="H8" s="315"/>
      <c r="I8" s="314">
        <v>350675</v>
      </c>
      <c r="J8" s="315"/>
      <c r="K8" s="314">
        <v>322666</v>
      </c>
    </row>
    <row r="9" spans="1:11" s="17" customFormat="1" ht="22.5" customHeight="1">
      <c r="A9" s="15" t="s">
        <v>41</v>
      </c>
      <c r="C9" s="14"/>
      <c r="D9" s="15"/>
      <c r="E9" s="314">
        <v>-384398</v>
      </c>
      <c r="F9" s="315"/>
      <c r="G9" s="314">
        <v>-362754</v>
      </c>
      <c r="H9" s="315"/>
      <c r="I9" s="314">
        <v>-316644</v>
      </c>
      <c r="J9" s="315"/>
      <c r="K9" s="314">
        <v>-296048</v>
      </c>
    </row>
    <row r="10" spans="1:11" s="17" customFormat="1" ht="22.5" customHeight="1">
      <c r="A10" s="33" t="s">
        <v>66</v>
      </c>
      <c r="D10" s="15"/>
      <c r="E10" s="99">
        <f>SUM(E8:E9)</f>
        <v>32490</v>
      </c>
      <c r="F10" s="98"/>
      <c r="G10" s="99">
        <f>SUM(G8:G9)</f>
        <v>31839</v>
      </c>
      <c r="H10" s="98"/>
      <c r="I10" s="99">
        <f>SUM(I8:I9)</f>
        <v>34031</v>
      </c>
      <c r="J10" s="98"/>
      <c r="K10" s="99">
        <f>SUM(K8:K9)</f>
        <v>26618</v>
      </c>
    </row>
    <row r="11" spans="1:11" s="17" customFormat="1" ht="22.5" customHeight="1">
      <c r="A11" s="4"/>
      <c r="D11" s="15"/>
      <c r="E11" s="316"/>
      <c r="F11" s="315"/>
      <c r="G11" s="316"/>
      <c r="H11" s="315"/>
      <c r="I11" s="316"/>
      <c r="J11" s="315"/>
      <c r="K11" s="316"/>
    </row>
    <row r="12" spans="1:11" s="17" customFormat="1" ht="22.5" customHeight="1">
      <c r="A12" s="15" t="s">
        <v>32</v>
      </c>
      <c r="B12" s="18"/>
      <c r="C12" s="2"/>
      <c r="D12" s="15"/>
      <c r="E12" s="314">
        <v>755</v>
      </c>
      <c r="F12" s="315"/>
      <c r="G12" s="314">
        <v>127</v>
      </c>
      <c r="H12" s="315"/>
      <c r="I12" s="314">
        <v>749</v>
      </c>
      <c r="J12" s="315"/>
      <c r="K12" s="314">
        <v>135</v>
      </c>
    </row>
    <row r="13" spans="1:11" s="17" customFormat="1" ht="22.5" customHeight="1">
      <c r="A13" s="15" t="s">
        <v>27</v>
      </c>
      <c r="C13" s="2"/>
      <c r="D13" s="15"/>
      <c r="E13" s="314">
        <v>4080</v>
      </c>
      <c r="F13" s="315"/>
      <c r="G13" s="314">
        <v>2113</v>
      </c>
      <c r="H13" s="315"/>
      <c r="I13" s="314">
        <v>8774</v>
      </c>
      <c r="J13" s="315"/>
      <c r="K13" s="314">
        <v>6483</v>
      </c>
    </row>
    <row r="14" spans="1:11" s="17" customFormat="1" ht="22.5" customHeight="1">
      <c r="A14" s="33" t="s">
        <v>67</v>
      </c>
      <c r="B14" s="19"/>
      <c r="C14" s="16"/>
      <c r="D14" s="15"/>
      <c r="E14" s="99">
        <f>SUM(E10:E13)</f>
        <v>37325</v>
      </c>
      <c r="F14" s="98"/>
      <c r="G14" s="99">
        <f>SUM(G10:G13)</f>
        <v>34079</v>
      </c>
      <c r="H14" s="98"/>
      <c r="I14" s="99">
        <f>SUM(I10:I13)</f>
        <v>43554</v>
      </c>
      <c r="J14" s="98"/>
      <c r="K14" s="99">
        <f>SUM(K10:K13)</f>
        <v>33236</v>
      </c>
    </row>
    <row r="15" spans="1:11" s="19" customFormat="1" ht="22.5" customHeight="1">
      <c r="A15" s="34"/>
      <c r="C15" s="16"/>
      <c r="D15" s="15"/>
      <c r="E15" s="315"/>
      <c r="F15" s="315"/>
      <c r="G15" s="315"/>
      <c r="H15" s="315"/>
      <c r="I15" s="315"/>
      <c r="J15" s="315"/>
      <c r="K15" s="315"/>
    </row>
    <row r="16" spans="1:11" s="17" customFormat="1" ht="22.5" customHeight="1">
      <c r="A16" s="15" t="s">
        <v>167</v>
      </c>
      <c r="C16" s="2"/>
      <c r="D16" s="15"/>
      <c r="E16" s="314">
        <v>-27242</v>
      </c>
      <c r="F16" s="315"/>
      <c r="G16" s="314">
        <v>-27983</v>
      </c>
      <c r="H16" s="315"/>
      <c r="I16" s="314">
        <v>-24756</v>
      </c>
      <c r="J16" s="315"/>
      <c r="K16" s="314">
        <v>-26111</v>
      </c>
    </row>
    <row r="17" spans="1:11" s="17" customFormat="1" ht="22.5" customHeight="1">
      <c r="A17" s="15" t="s">
        <v>35</v>
      </c>
      <c r="C17" s="2"/>
      <c r="D17" s="15"/>
      <c r="E17" s="314">
        <v>-21027</v>
      </c>
      <c r="F17" s="315"/>
      <c r="G17" s="314">
        <v>-23053</v>
      </c>
      <c r="H17" s="315"/>
      <c r="I17" s="314">
        <v>-19369</v>
      </c>
      <c r="J17" s="315"/>
      <c r="K17" s="314">
        <v>-21151</v>
      </c>
    </row>
    <row r="18" spans="1:11" s="17" customFormat="1" ht="22.5" customHeight="1" hidden="1">
      <c r="A18" s="49" t="s">
        <v>117</v>
      </c>
      <c r="C18" s="2"/>
      <c r="D18" s="15"/>
      <c r="E18" s="314">
        <v>0</v>
      </c>
      <c r="F18" s="315"/>
      <c r="G18" s="314">
        <v>0</v>
      </c>
      <c r="H18" s="100"/>
      <c r="I18" s="314">
        <v>0</v>
      </c>
      <c r="J18" s="100"/>
      <c r="K18" s="314">
        <v>0</v>
      </c>
    </row>
    <row r="19" spans="1:11" s="17" customFormat="1" ht="22.5" customHeight="1">
      <c r="A19" s="49" t="s">
        <v>36</v>
      </c>
      <c r="C19" s="2"/>
      <c r="D19" s="15"/>
      <c r="E19" s="119">
        <v>-224</v>
      </c>
      <c r="F19" s="315"/>
      <c r="G19" s="119">
        <v>-213</v>
      </c>
      <c r="H19" s="299"/>
      <c r="I19" s="119">
        <v>-3400</v>
      </c>
      <c r="J19" s="299"/>
      <c r="K19" s="119">
        <v>-3368</v>
      </c>
    </row>
    <row r="20" spans="1:11" s="17" customFormat="1" ht="22.5" customHeight="1">
      <c r="A20" s="35" t="s">
        <v>22</v>
      </c>
      <c r="C20" s="16"/>
      <c r="D20" s="15"/>
      <c r="E20" s="99">
        <f>SUM(E16:E19)</f>
        <v>-48493</v>
      </c>
      <c r="F20" s="98"/>
      <c r="G20" s="99">
        <f>SUM(G16:G19)</f>
        <v>-51249</v>
      </c>
      <c r="H20" s="102"/>
      <c r="I20" s="99">
        <f>SUM(I16:I19)</f>
        <v>-47525</v>
      </c>
      <c r="J20" s="102"/>
      <c r="K20" s="99">
        <f>SUM(K16:K19)</f>
        <v>-50630</v>
      </c>
    </row>
    <row r="21" spans="1:11" s="17" customFormat="1" ht="22.5" customHeight="1">
      <c r="A21" s="35"/>
      <c r="C21" s="16"/>
      <c r="D21" s="15"/>
      <c r="E21" s="98"/>
      <c r="F21" s="98"/>
      <c r="G21" s="98"/>
      <c r="H21" s="98"/>
      <c r="I21" s="98"/>
      <c r="J21" s="98"/>
      <c r="K21" s="98"/>
    </row>
    <row r="22" spans="1:11" s="17" customFormat="1" ht="22.5" customHeight="1" hidden="1">
      <c r="A22" s="35" t="s">
        <v>188</v>
      </c>
      <c r="C22" s="16"/>
      <c r="D22" s="15"/>
      <c r="E22" s="98"/>
      <c r="F22" s="98"/>
      <c r="G22" s="98"/>
      <c r="H22" s="98"/>
      <c r="I22" s="98"/>
      <c r="J22" s="98"/>
      <c r="K22" s="98"/>
    </row>
    <row r="23" spans="1:11" s="17" customFormat="1" ht="22.5" customHeight="1" hidden="1">
      <c r="A23" s="6" t="s">
        <v>189</v>
      </c>
      <c r="C23" s="16"/>
      <c r="D23" s="15"/>
      <c r="E23" s="98"/>
      <c r="F23" s="98"/>
      <c r="G23" s="98"/>
      <c r="H23" s="98"/>
      <c r="I23" s="98"/>
      <c r="J23" s="98"/>
      <c r="K23" s="98"/>
    </row>
    <row r="24" spans="1:11" s="17" customFormat="1" ht="22.5" customHeight="1" hidden="1">
      <c r="A24" s="35"/>
      <c r="C24" s="16"/>
      <c r="D24" s="15"/>
      <c r="E24" s="98"/>
      <c r="F24" s="98"/>
      <c r="G24" s="98"/>
      <c r="H24" s="98"/>
      <c r="I24" s="98"/>
      <c r="J24" s="98"/>
      <c r="K24" s="98"/>
    </row>
    <row r="25" spans="1:11" s="17" customFormat="1" ht="22.5" customHeight="1" hidden="1">
      <c r="A25" s="15" t="s">
        <v>36</v>
      </c>
      <c r="C25" s="2"/>
      <c r="D25" s="15"/>
      <c r="E25" s="317"/>
      <c r="F25" s="315"/>
      <c r="G25" s="317"/>
      <c r="H25" s="100"/>
      <c r="I25" s="317"/>
      <c r="J25" s="100"/>
      <c r="K25" s="317"/>
    </row>
    <row r="26" spans="1:11" s="17" customFormat="1" ht="22.5" customHeight="1">
      <c r="A26" s="4" t="s">
        <v>191</v>
      </c>
      <c r="C26" s="16"/>
      <c r="D26" s="15"/>
      <c r="E26" s="98">
        <f>E14+E20</f>
        <v>-11168</v>
      </c>
      <c r="F26" s="98"/>
      <c r="G26" s="98">
        <f>G14+G20</f>
        <v>-17170</v>
      </c>
      <c r="H26" s="98"/>
      <c r="I26" s="98">
        <f>I14+I20</f>
        <v>-3971</v>
      </c>
      <c r="J26" s="98"/>
      <c r="K26" s="98">
        <f>K14+K20</f>
        <v>-17394</v>
      </c>
    </row>
    <row r="27" spans="1:11" s="17" customFormat="1" ht="22.5" customHeight="1">
      <c r="A27" s="4"/>
      <c r="C27" s="16"/>
      <c r="D27" s="15"/>
      <c r="E27" s="98"/>
      <c r="F27" s="98"/>
      <c r="G27" s="98"/>
      <c r="H27" s="98"/>
      <c r="I27" s="98"/>
      <c r="J27" s="98"/>
      <c r="K27" s="98"/>
    </row>
    <row r="28" spans="1:11" ht="22.5" customHeight="1">
      <c r="A28" s="49" t="s">
        <v>168</v>
      </c>
      <c r="E28" s="317">
        <v>-171</v>
      </c>
      <c r="F28" s="148"/>
      <c r="G28" s="317">
        <v>4142</v>
      </c>
      <c r="H28" s="148"/>
      <c r="I28" s="317">
        <v>-274</v>
      </c>
      <c r="J28" s="148"/>
      <c r="K28" s="317">
        <v>3473</v>
      </c>
    </row>
    <row r="29" spans="1:11" ht="22.5" customHeight="1" thickBot="1">
      <c r="A29" s="4" t="s">
        <v>169</v>
      </c>
      <c r="E29" s="178">
        <f>SUM(E26:E28)</f>
        <v>-11339</v>
      </c>
      <c r="F29" s="81"/>
      <c r="G29" s="178">
        <f>SUM(G26:G28)</f>
        <v>-13028</v>
      </c>
      <c r="H29" s="81"/>
      <c r="I29" s="178">
        <f>SUM(I26:I28)</f>
        <v>-4245</v>
      </c>
      <c r="J29" s="81"/>
      <c r="K29" s="178">
        <f>SUM(K26:K28)</f>
        <v>-13921</v>
      </c>
    </row>
    <row r="30" spans="1:11" ht="22.5" customHeight="1" thickTop="1">
      <c r="A30" s="4"/>
      <c r="E30" s="82"/>
      <c r="F30" s="81"/>
      <c r="G30" s="82"/>
      <c r="H30" s="81"/>
      <c r="I30" s="82"/>
      <c r="J30" s="81"/>
      <c r="K30" s="82"/>
    </row>
    <row r="31" spans="1:11" ht="22.5" customHeight="1">
      <c r="A31" s="62" t="s">
        <v>170</v>
      </c>
      <c r="E31" s="82"/>
      <c r="F31" s="81"/>
      <c r="G31" s="82"/>
      <c r="H31" s="81"/>
      <c r="I31" s="82"/>
      <c r="J31" s="81"/>
      <c r="K31" s="82"/>
    </row>
    <row r="32" spans="1:11" ht="22.5" customHeight="1">
      <c r="A32" s="61" t="s">
        <v>82</v>
      </c>
      <c r="E32" s="82">
        <f>E29</f>
        <v>-11339</v>
      </c>
      <c r="F32" s="81"/>
      <c r="G32" s="82">
        <f>G29</f>
        <v>-13028</v>
      </c>
      <c r="H32" s="81"/>
      <c r="I32" s="82">
        <f>I29</f>
        <v>-4245</v>
      </c>
      <c r="J32" s="81"/>
      <c r="K32" s="82">
        <f>K29</f>
        <v>-13921</v>
      </c>
    </row>
    <row r="33" spans="1:11" ht="22.5" customHeight="1">
      <c r="A33" s="62" t="s">
        <v>81</v>
      </c>
      <c r="E33" s="299">
        <v>0</v>
      </c>
      <c r="F33" s="318"/>
      <c r="G33" s="299">
        <v>0</v>
      </c>
      <c r="H33" s="318"/>
      <c r="I33" s="100">
        <v>0</v>
      </c>
      <c r="J33" s="318"/>
      <c r="K33" s="100">
        <v>0</v>
      </c>
    </row>
    <row r="34" spans="1:11" ht="22.5" customHeight="1" thickBot="1">
      <c r="A34" s="4"/>
      <c r="E34" s="178">
        <f>SUM(E32:E33)</f>
        <v>-11339</v>
      </c>
      <c r="F34" s="81"/>
      <c r="G34" s="178">
        <f>SUM(G32:G33)</f>
        <v>-13028</v>
      </c>
      <c r="H34" s="81"/>
      <c r="I34" s="178">
        <f>SUM(I32:I33)</f>
        <v>-4245</v>
      </c>
      <c r="J34" s="81"/>
      <c r="K34" s="178">
        <f>SUM(K32:K33)</f>
        <v>-13921</v>
      </c>
    </row>
    <row r="35" spans="1:11" ht="22.5" customHeight="1" thickTop="1">
      <c r="A35" s="4"/>
      <c r="E35" s="59"/>
      <c r="F35" s="36"/>
      <c r="G35" s="59"/>
      <c r="H35" s="36"/>
      <c r="I35" s="59"/>
      <c r="J35" s="36"/>
      <c r="K35" s="59"/>
    </row>
    <row r="36" spans="1:4" ht="24" customHeight="1">
      <c r="A36" s="60" t="s">
        <v>180</v>
      </c>
      <c r="C36" s="25"/>
      <c r="D36" s="22"/>
    </row>
    <row r="37" spans="1:11" ht="24" customHeight="1" thickBot="1">
      <c r="A37" s="61" t="s">
        <v>83</v>
      </c>
      <c r="C37" s="14">
        <v>12</v>
      </c>
      <c r="D37" s="22"/>
      <c r="E37" s="319">
        <f>E34/400000</f>
        <v>-0.0283475</v>
      </c>
      <c r="F37" s="184"/>
      <c r="G37" s="319">
        <f>G34/400000</f>
        <v>-0.03257</v>
      </c>
      <c r="H37" s="184"/>
      <c r="I37" s="319">
        <f>I34/400000</f>
        <v>-0.0106125</v>
      </c>
      <c r="J37" s="184"/>
      <c r="K37" s="319">
        <f>K34/400000</f>
        <v>-0.0348025</v>
      </c>
    </row>
    <row r="38" spans="1:11" s="74" customFormat="1" ht="23.25" customHeight="1" thickTop="1">
      <c r="A38" s="85" t="str">
        <f>A1</f>
        <v>บริษัทควอลิตี้คอนสตรัคชั่นโปรดัคส์ จำกัด (มหาชน) และบริษัทย่อย</v>
      </c>
      <c r="B38" s="72"/>
      <c r="C38" s="73"/>
      <c r="F38" s="86"/>
      <c r="H38" s="86"/>
      <c r="I38" s="87"/>
      <c r="J38" s="88"/>
      <c r="K38" s="87"/>
    </row>
    <row r="39" spans="1:11" s="74" customFormat="1" ht="23.25" customHeight="1">
      <c r="A39" s="89" t="s">
        <v>76</v>
      </c>
      <c r="B39" s="72"/>
      <c r="C39" s="73"/>
      <c r="F39" s="86"/>
      <c r="H39" s="86"/>
      <c r="I39" s="90"/>
      <c r="J39" s="91"/>
      <c r="K39" s="90"/>
    </row>
    <row r="40" spans="1:11" s="74" customFormat="1" ht="23.25" customHeight="1">
      <c r="A40" s="83" t="str">
        <f>A3</f>
        <v>สำหรับงวดสามเดือนสิ้นสุดวันที่ 31 มีนาคม 2560 (ไม่ได้ตรวจสอบ)</v>
      </c>
      <c r="B40" s="92"/>
      <c r="C40" s="93"/>
      <c r="D40" s="94"/>
      <c r="E40" s="94"/>
      <c r="F40" s="95"/>
      <c r="G40" s="94"/>
      <c r="H40" s="95"/>
      <c r="I40" s="94"/>
      <c r="J40" s="95"/>
      <c r="K40" s="94"/>
    </row>
    <row r="41" spans="1:11" s="28" customFormat="1" ht="24" customHeight="1">
      <c r="A41" s="25"/>
      <c r="B41" s="24"/>
      <c r="C41" s="14"/>
      <c r="D41" s="25"/>
      <c r="E41" s="25"/>
      <c r="F41" s="29"/>
      <c r="G41" s="25"/>
      <c r="H41" s="29"/>
      <c r="I41" s="25"/>
      <c r="J41" s="29"/>
      <c r="K41" s="25"/>
    </row>
    <row r="42" spans="5:11" ht="22.5" customHeight="1">
      <c r="E42" s="303" t="s">
        <v>1</v>
      </c>
      <c r="F42" s="303"/>
      <c r="G42" s="303"/>
      <c r="H42" s="31"/>
      <c r="I42" s="303" t="s">
        <v>28</v>
      </c>
      <c r="J42" s="303"/>
      <c r="K42" s="303"/>
    </row>
    <row r="43" spans="5:11" ht="22.5" customHeight="1">
      <c r="E43" s="21">
        <v>2560</v>
      </c>
      <c r="F43" s="30"/>
      <c r="G43" s="21">
        <v>2559</v>
      </c>
      <c r="H43" s="30"/>
      <c r="I43" s="21">
        <v>2560</v>
      </c>
      <c r="J43" s="30"/>
      <c r="K43" s="21">
        <v>2559</v>
      </c>
    </row>
    <row r="44" spans="5:11" ht="22.5" customHeight="1">
      <c r="E44" s="304" t="s">
        <v>15</v>
      </c>
      <c r="F44" s="304"/>
      <c r="G44" s="304"/>
      <c r="H44" s="304"/>
      <c r="I44" s="304"/>
      <c r="J44" s="304"/>
      <c r="K44" s="304"/>
    </row>
    <row r="45" ht="22.5" customHeight="1">
      <c r="A45" s="32"/>
    </row>
    <row r="46" spans="1:11" ht="24" customHeight="1">
      <c r="A46" s="26" t="s">
        <v>169</v>
      </c>
      <c r="D46" s="22"/>
      <c r="E46" s="63">
        <f>E29</f>
        <v>-11339</v>
      </c>
      <c r="F46" s="63"/>
      <c r="G46" s="63">
        <f>G29</f>
        <v>-13028</v>
      </c>
      <c r="H46" s="63"/>
      <c r="I46" s="63">
        <f>I29</f>
        <v>-4245</v>
      </c>
      <c r="J46" s="63"/>
      <c r="K46" s="63">
        <f>K29</f>
        <v>-13921</v>
      </c>
    </row>
    <row r="47" spans="1:11" ht="22.5" customHeight="1">
      <c r="A47" s="140" t="s">
        <v>130</v>
      </c>
      <c r="E47" s="100">
        <v>0</v>
      </c>
      <c r="F47" s="318"/>
      <c r="G47" s="100">
        <v>0</v>
      </c>
      <c r="H47" s="318"/>
      <c r="I47" s="100">
        <v>0</v>
      </c>
      <c r="J47" s="318"/>
      <c r="K47" s="100">
        <v>0</v>
      </c>
    </row>
    <row r="48" spans="1:11" ht="22.5" customHeight="1" thickBot="1">
      <c r="A48" s="37" t="s">
        <v>103</v>
      </c>
      <c r="E48" s="178">
        <f>SUM(E46:E47)</f>
        <v>-11339</v>
      </c>
      <c r="F48" s="82"/>
      <c r="G48" s="178">
        <f>SUM(G46:G47)</f>
        <v>-13028</v>
      </c>
      <c r="H48" s="82"/>
      <c r="I48" s="178">
        <f>SUM(I46:I47)</f>
        <v>-4245</v>
      </c>
      <c r="J48" s="82"/>
      <c r="K48" s="178">
        <f>SUM(K46:K47)</f>
        <v>-13921</v>
      </c>
    </row>
    <row r="49" spans="1:11" ht="22.5" customHeight="1" thickTop="1">
      <c r="A49" s="37"/>
      <c r="E49" s="145"/>
      <c r="F49" s="148"/>
      <c r="G49" s="145"/>
      <c r="H49" s="148"/>
      <c r="I49" s="145"/>
      <c r="J49" s="148"/>
      <c r="K49" s="145"/>
    </row>
    <row r="50" spans="1:11" ht="22.5" customHeight="1">
      <c r="A50" s="64" t="s">
        <v>190</v>
      </c>
      <c r="E50" s="145"/>
      <c r="F50" s="148"/>
      <c r="G50" s="145"/>
      <c r="H50" s="148"/>
      <c r="I50" s="145"/>
      <c r="J50" s="148"/>
      <c r="K50" s="145"/>
    </row>
    <row r="51" spans="1:11" ht="22.5" customHeight="1">
      <c r="A51" s="61" t="s">
        <v>82</v>
      </c>
      <c r="E51" s="81">
        <f>E48</f>
        <v>-11339</v>
      </c>
      <c r="F51" s="82"/>
      <c r="G51" s="81">
        <f>G48</f>
        <v>-13028</v>
      </c>
      <c r="H51" s="82"/>
      <c r="I51" s="81">
        <f>I48</f>
        <v>-4245</v>
      </c>
      <c r="J51" s="82"/>
      <c r="K51" s="81">
        <f>K48</f>
        <v>-13921</v>
      </c>
    </row>
    <row r="52" spans="1:11" ht="22.5" customHeight="1">
      <c r="A52" s="62" t="s">
        <v>81</v>
      </c>
      <c r="E52" s="100">
        <v>0</v>
      </c>
      <c r="F52" s="318"/>
      <c r="G52" s="100">
        <v>0</v>
      </c>
      <c r="H52" s="318"/>
      <c r="I52" s="100">
        <v>0</v>
      </c>
      <c r="J52" s="318"/>
      <c r="K52" s="100">
        <v>0</v>
      </c>
    </row>
    <row r="53" spans="1:11" ht="22.5" customHeight="1" thickBot="1">
      <c r="A53" s="37"/>
      <c r="E53" s="178">
        <f>SUM(E51:E52)</f>
        <v>-11339</v>
      </c>
      <c r="F53" s="82"/>
      <c r="G53" s="178">
        <f>SUM(G51:G52)</f>
        <v>-13028</v>
      </c>
      <c r="H53" s="82"/>
      <c r="I53" s="178">
        <f>SUM(I51:I52)</f>
        <v>-4245</v>
      </c>
      <c r="J53" s="82"/>
      <c r="K53" s="178">
        <f>SUM(K51:K52)</f>
        <v>-13921</v>
      </c>
    </row>
    <row r="54" ht="22.5" customHeight="1" thickTop="1"/>
    <row r="56" spans="5:11" ht="22.5" customHeight="1">
      <c r="E56" s="145"/>
      <c r="F56" s="148"/>
      <c r="G56" s="145"/>
      <c r="H56" s="148"/>
      <c r="I56" s="145"/>
      <c r="J56" s="148"/>
      <c r="K56" s="145"/>
    </row>
  </sheetData>
  <sheetProtection/>
  <mergeCells count="6">
    <mergeCell ref="E42:G42"/>
    <mergeCell ref="I42:K42"/>
    <mergeCell ref="E44:K44"/>
    <mergeCell ref="E7:K7"/>
    <mergeCell ref="E5:G5"/>
    <mergeCell ref="I5:K5"/>
  </mergeCells>
  <printOptions horizontalCentered="1"/>
  <pageMargins left="0.8" right="0.8" top="0.48" bottom="0.5" header="0.5" footer="0.5"/>
  <pageSetup blackAndWhite="1" firstPageNumber="6" useFirstPageNumber="1" fitToHeight="2" fitToWidth="2" horizontalDpi="600" verticalDpi="600" orientation="portrait" paperSize="9" scale="90" r:id="rId1"/>
  <headerFooter alignWithMargins="0">
    <oddFooter>&amp;L     หมายเหตุประกอบงบการเงินเป็นส่วนหนึ่งของงบการเงินนี้
&amp;C&amp;P</oddFooter>
  </headerFooter>
  <rowBreaks count="1" manualBreakCount="1">
    <brk id="3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6"/>
  <sheetViews>
    <sheetView view="pageBreakPreview" zoomScaleSheetLayoutView="100" zoomScalePageLayoutView="0" workbookViewId="0" topLeftCell="A1">
      <selection activeCell="R13" sqref="R13"/>
    </sheetView>
  </sheetViews>
  <sheetFormatPr defaultColWidth="9.140625" defaultRowHeight="21.75"/>
  <cols>
    <col min="1" max="1" width="56.8515625" style="68" customWidth="1"/>
    <col min="2" max="2" width="8.421875" style="189" customWidth="1"/>
    <col min="3" max="3" width="1.57421875" style="68" customWidth="1"/>
    <col min="4" max="4" width="11.57421875" style="68" customWidth="1"/>
    <col min="5" max="5" width="1.57421875" style="69" customWidth="1"/>
    <col min="6" max="6" width="12.140625" style="69" customWidth="1"/>
    <col min="7" max="7" width="1.57421875" style="69" customWidth="1"/>
    <col min="8" max="8" width="11.57421875" style="68" customWidth="1"/>
    <col min="9" max="9" width="1.57421875" style="69" customWidth="1"/>
    <col min="10" max="10" width="11.57421875" style="69" customWidth="1"/>
    <col min="11" max="11" width="1.57421875" style="69" customWidth="1"/>
    <col min="12" max="12" width="11.57421875" style="68" customWidth="1"/>
    <col min="13" max="13" width="1.57421875" style="69" customWidth="1"/>
    <col min="14" max="14" width="11.57421875" style="68" customWidth="1"/>
    <col min="15" max="15" width="1.57421875" style="68" customWidth="1"/>
    <col min="16" max="16" width="11.57421875" style="68" customWidth="1"/>
    <col min="17" max="16384" width="9.140625" style="68" customWidth="1"/>
  </cols>
  <sheetData>
    <row r="1" spans="1:13" s="104" customFormat="1" ht="23.25" customHeight="1">
      <c r="A1" s="196" t="s">
        <v>126</v>
      </c>
      <c r="B1" s="263"/>
      <c r="E1" s="264"/>
      <c r="F1" s="264"/>
      <c r="G1" s="264"/>
      <c r="I1" s="264"/>
      <c r="J1" s="264"/>
      <c r="K1" s="264"/>
      <c r="M1" s="264"/>
    </row>
    <row r="2" spans="1:13" s="104" customFormat="1" ht="23.25" customHeight="1">
      <c r="A2" s="265" t="s">
        <v>44</v>
      </c>
      <c r="B2" s="266"/>
      <c r="E2" s="264"/>
      <c r="F2" s="264"/>
      <c r="G2" s="264"/>
      <c r="I2" s="264"/>
      <c r="J2" s="264"/>
      <c r="K2" s="264"/>
      <c r="M2" s="264"/>
    </row>
    <row r="3" spans="1:13" s="104" customFormat="1" ht="23.25" customHeight="1">
      <c r="A3" s="83" t="s">
        <v>164</v>
      </c>
      <c r="B3" s="266"/>
      <c r="E3" s="264"/>
      <c r="F3" s="264"/>
      <c r="G3" s="264"/>
      <c r="I3" s="264"/>
      <c r="J3" s="264"/>
      <c r="K3" s="264"/>
      <c r="M3" s="264"/>
    </row>
    <row r="4" spans="1:2" ht="21.75" customHeight="1">
      <c r="A4" s="66"/>
      <c r="B4" s="67"/>
    </row>
    <row r="5" spans="1:16" ht="22.5" customHeight="1">
      <c r="A5" s="267"/>
      <c r="B5" s="242"/>
      <c r="C5" s="268"/>
      <c r="D5" s="305" t="s">
        <v>1</v>
      </c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</row>
    <row r="6" spans="1:16" ht="21.75" customHeight="1">
      <c r="A6" s="267"/>
      <c r="B6" s="242"/>
      <c r="C6" s="267"/>
      <c r="D6" s="78"/>
      <c r="E6" s="78"/>
      <c r="F6" s="269"/>
      <c r="G6" s="270"/>
      <c r="H6" s="306" t="s">
        <v>77</v>
      </c>
      <c r="I6" s="306"/>
      <c r="J6" s="306"/>
      <c r="L6" s="69"/>
      <c r="N6" s="69"/>
      <c r="O6" s="69"/>
      <c r="P6" s="69"/>
    </row>
    <row r="7" spans="1:14" ht="21.75" customHeight="1">
      <c r="A7" s="267"/>
      <c r="B7" s="242"/>
      <c r="C7" s="267"/>
      <c r="D7" s="44"/>
      <c r="E7" s="78"/>
      <c r="F7" s="44" t="s">
        <v>85</v>
      </c>
      <c r="G7" s="78"/>
      <c r="H7" s="65" t="s">
        <v>89</v>
      </c>
      <c r="I7" s="44"/>
      <c r="K7" s="68"/>
      <c r="L7" s="244" t="s">
        <v>90</v>
      </c>
      <c r="M7" s="68"/>
      <c r="N7" s="272" t="s">
        <v>92</v>
      </c>
    </row>
    <row r="8" spans="1:16" ht="21.75" customHeight="1">
      <c r="A8" s="267"/>
      <c r="B8" s="242"/>
      <c r="C8" s="267"/>
      <c r="D8" s="44" t="s">
        <v>109</v>
      </c>
      <c r="E8" s="78"/>
      <c r="F8" s="44" t="s">
        <v>138</v>
      </c>
      <c r="G8" s="78"/>
      <c r="H8" s="44" t="s">
        <v>87</v>
      </c>
      <c r="I8" s="44"/>
      <c r="J8" s="43" t="s">
        <v>110</v>
      </c>
      <c r="K8" s="68"/>
      <c r="L8" s="244" t="s">
        <v>91</v>
      </c>
      <c r="M8" s="68"/>
      <c r="N8" s="272" t="s">
        <v>93</v>
      </c>
      <c r="P8" s="244" t="s">
        <v>90</v>
      </c>
    </row>
    <row r="9" spans="1:16" ht="21.75" customHeight="1">
      <c r="A9" s="273"/>
      <c r="B9" s="245" t="s">
        <v>2</v>
      </c>
      <c r="C9" s="267"/>
      <c r="D9" s="43" t="s">
        <v>84</v>
      </c>
      <c r="F9" s="44" t="s">
        <v>139</v>
      </c>
      <c r="H9" s="43" t="s">
        <v>88</v>
      </c>
      <c r="I9" s="43"/>
      <c r="J9" s="43" t="s">
        <v>111</v>
      </c>
      <c r="K9" s="68"/>
      <c r="L9" s="274" t="s">
        <v>194</v>
      </c>
      <c r="M9" s="68"/>
      <c r="N9" s="272" t="s">
        <v>94</v>
      </c>
      <c r="P9" s="244" t="s">
        <v>91</v>
      </c>
    </row>
    <row r="10" spans="1:16" ht="21.75" customHeight="1">
      <c r="A10" s="275"/>
      <c r="B10" s="276"/>
      <c r="C10" s="275"/>
      <c r="D10" s="307" t="s">
        <v>15</v>
      </c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</row>
    <row r="11" spans="1:16" s="47" customFormat="1" ht="21.75" customHeight="1">
      <c r="A11" s="277" t="s">
        <v>131</v>
      </c>
      <c r="B11" s="278"/>
      <c r="C11" s="279"/>
      <c r="D11" s="45">
        <v>400000</v>
      </c>
      <c r="E11" s="45"/>
      <c r="F11" s="45">
        <v>653769</v>
      </c>
      <c r="G11" s="45"/>
      <c r="H11" s="45">
        <v>56088</v>
      </c>
      <c r="I11" s="45"/>
      <c r="J11" s="45">
        <v>841777</v>
      </c>
      <c r="L11" s="45">
        <f>SUM(D11:J11)</f>
        <v>1951634</v>
      </c>
      <c r="N11" s="45" t="s">
        <v>0</v>
      </c>
      <c r="P11" s="45">
        <f>SUM(L11:N11)</f>
        <v>1951634</v>
      </c>
    </row>
    <row r="12" spans="1:16" ht="21.75" customHeight="1">
      <c r="A12" s="191" t="s">
        <v>45</v>
      </c>
      <c r="B12" s="192"/>
      <c r="D12" s="45"/>
      <c r="E12" s="45"/>
      <c r="F12" s="45"/>
      <c r="G12" s="45"/>
      <c r="H12" s="45"/>
      <c r="I12" s="45"/>
      <c r="J12" s="45"/>
      <c r="K12" s="45"/>
      <c r="L12" s="45"/>
      <c r="M12" s="68"/>
      <c r="N12" s="45"/>
      <c r="P12" s="45"/>
    </row>
    <row r="13" spans="1:16" ht="21.75" customHeight="1">
      <c r="A13" s="77" t="s">
        <v>112</v>
      </c>
      <c r="B13" s="192"/>
      <c r="D13" s="45"/>
      <c r="E13" s="45"/>
      <c r="F13" s="45"/>
      <c r="G13" s="45"/>
      <c r="H13" s="45"/>
      <c r="I13" s="45"/>
      <c r="J13" s="45"/>
      <c r="K13" s="45"/>
      <c r="L13" s="45"/>
      <c r="M13" s="68"/>
      <c r="N13" s="45"/>
      <c r="P13" s="45"/>
    </row>
    <row r="14" spans="1:16" ht="21.75" customHeight="1">
      <c r="A14" s="190" t="s">
        <v>95</v>
      </c>
      <c r="B14" s="189">
        <v>13</v>
      </c>
      <c r="D14" s="280" t="s">
        <v>0</v>
      </c>
      <c r="E14" s="281"/>
      <c r="F14" s="280" t="s">
        <v>0</v>
      </c>
      <c r="G14" s="282"/>
      <c r="H14" s="280" t="s">
        <v>0</v>
      </c>
      <c r="I14" s="283"/>
      <c r="J14" s="284">
        <v>-56000</v>
      </c>
      <c r="K14" s="283"/>
      <c r="L14" s="284">
        <f>SUM(D14:K14)</f>
        <v>-56000</v>
      </c>
      <c r="M14" s="267"/>
      <c r="N14" s="284" t="s">
        <v>0</v>
      </c>
      <c r="P14" s="284">
        <f>SUM(L14:N14)</f>
        <v>-56000</v>
      </c>
    </row>
    <row r="15" spans="1:16" ht="21.75" customHeight="1">
      <c r="A15" s="77" t="s">
        <v>116</v>
      </c>
      <c r="D15" s="45" t="s">
        <v>0</v>
      </c>
      <c r="E15" s="45"/>
      <c r="F15" s="45" t="s">
        <v>0</v>
      </c>
      <c r="G15" s="45"/>
      <c r="H15" s="45" t="s">
        <v>0</v>
      </c>
      <c r="I15" s="45"/>
      <c r="J15" s="285">
        <f>SUM(J14)</f>
        <v>-56000</v>
      </c>
      <c r="K15" s="45"/>
      <c r="L15" s="285">
        <f>SUM(L14)</f>
        <v>-56000</v>
      </c>
      <c r="M15" s="267"/>
      <c r="N15" s="45" t="s">
        <v>0</v>
      </c>
      <c r="O15" s="267"/>
      <c r="P15" s="45">
        <f>SUM(L15:N15)</f>
        <v>-56000</v>
      </c>
    </row>
    <row r="16" spans="1:16" ht="21.75" customHeight="1">
      <c r="A16" s="191" t="s">
        <v>99</v>
      </c>
      <c r="B16" s="192"/>
      <c r="D16" s="286" t="str">
        <f>D15</f>
        <v>-</v>
      </c>
      <c r="E16" s="267"/>
      <c r="F16" s="286" t="str">
        <f>F15</f>
        <v>-</v>
      </c>
      <c r="G16" s="45"/>
      <c r="H16" s="286" t="str">
        <f>H15</f>
        <v>-</v>
      </c>
      <c r="I16" s="267"/>
      <c r="J16" s="286">
        <f>J15</f>
        <v>-56000</v>
      </c>
      <c r="K16" s="267"/>
      <c r="L16" s="286">
        <f>L15</f>
        <v>-56000</v>
      </c>
      <c r="M16" s="267"/>
      <c r="N16" s="286" t="str">
        <f>N15</f>
        <v>-</v>
      </c>
      <c r="O16" s="267"/>
      <c r="P16" s="286">
        <f>P15</f>
        <v>-56000</v>
      </c>
    </row>
    <row r="17" spans="1:16" ht="21.75" customHeight="1">
      <c r="A17" s="46" t="s">
        <v>103</v>
      </c>
      <c r="B17" s="192"/>
      <c r="D17" s="287"/>
      <c r="F17" s="287"/>
      <c r="H17" s="287"/>
      <c r="J17" s="288"/>
      <c r="L17" s="288"/>
      <c r="N17" s="287"/>
      <c r="P17" s="47"/>
    </row>
    <row r="18" spans="1:16" ht="21.75" customHeight="1">
      <c r="A18" s="79" t="s">
        <v>113</v>
      </c>
      <c r="B18" s="192"/>
      <c r="D18" s="78" t="s">
        <v>0</v>
      </c>
      <c r="E18" s="78"/>
      <c r="F18" s="78" t="s">
        <v>0</v>
      </c>
      <c r="G18" s="78"/>
      <c r="H18" s="78" t="s">
        <v>0</v>
      </c>
      <c r="J18" s="322">
        <v>-13028</v>
      </c>
      <c r="K18" s="321"/>
      <c r="L18" s="322">
        <f>SUM(D18:J18)</f>
        <v>-13028</v>
      </c>
      <c r="M18" s="321"/>
      <c r="N18" s="320" t="s">
        <v>0</v>
      </c>
      <c r="O18" s="323"/>
      <c r="P18" s="322">
        <f>SUM(L18:N18)</f>
        <v>-13028</v>
      </c>
    </row>
    <row r="19" spans="1:16" ht="21.75" customHeight="1">
      <c r="A19" s="79" t="s">
        <v>114</v>
      </c>
      <c r="B19" s="192"/>
      <c r="D19" s="80" t="s">
        <v>0</v>
      </c>
      <c r="E19" s="78"/>
      <c r="F19" s="80" t="s">
        <v>0</v>
      </c>
      <c r="G19" s="78"/>
      <c r="H19" s="80" t="s">
        <v>0</v>
      </c>
      <c r="J19" s="80" t="s">
        <v>0</v>
      </c>
      <c r="L19" s="80" t="s">
        <v>0</v>
      </c>
      <c r="N19" s="80" t="s">
        <v>0</v>
      </c>
      <c r="P19" s="80" t="s">
        <v>0</v>
      </c>
    </row>
    <row r="20" spans="1:16" ht="21">
      <c r="A20" s="46" t="s">
        <v>181</v>
      </c>
      <c r="B20" s="243"/>
      <c r="C20" s="78"/>
      <c r="D20" s="289" t="s">
        <v>0</v>
      </c>
      <c r="E20" s="45"/>
      <c r="F20" s="289" t="s">
        <v>0</v>
      </c>
      <c r="G20" s="45"/>
      <c r="H20" s="289" t="s">
        <v>0</v>
      </c>
      <c r="I20" s="45"/>
      <c r="J20" s="290">
        <f>SUM(J18:J19)</f>
        <v>-13028</v>
      </c>
      <c r="K20" s="45"/>
      <c r="L20" s="45">
        <f>SUM(D20:K20)</f>
        <v>-13028</v>
      </c>
      <c r="M20" s="47"/>
      <c r="N20" s="290" t="s">
        <v>0</v>
      </c>
      <c r="O20" s="47"/>
      <c r="P20" s="45">
        <f>SUM(L20:N20)</f>
        <v>-13028</v>
      </c>
    </row>
    <row r="21" spans="1:16" ht="15.75" customHeight="1">
      <c r="A21" s="46"/>
      <c r="B21" s="243"/>
      <c r="C21" s="78"/>
      <c r="D21" s="289"/>
      <c r="E21" s="45"/>
      <c r="F21" s="289"/>
      <c r="G21" s="45"/>
      <c r="H21" s="289"/>
      <c r="I21" s="45"/>
      <c r="J21" s="289"/>
      <c r="K21" s="45"/>
      <c r="L21" s="289"/>
      <c r="M21" s="47"/>
      <c r="N21" s="289"/>
      <c r="O21" s="47"/>
      <c r="P21" s="289"/>
    </row>
    <row r="22" spans="1:16" ht="21.75" thickBot="1">
      <c r="A22" s="291" t="s">
        <v>132</v>
      </c>
      <c r="B22" s="292"/>
      <c r="C22" s="78"/>
      <c r="D22" s="293">
        <f>D11</f>
        <v>400000</v>
      </c>
      <c r="E22" s="45"/>
      <c r="F22" s="293">
        <f>F11</f>
        <v>653769</v>
      </c>
      <c r="G22" s="45"/>
      <c r="H22" s="293">
        <f>H11</f>
        <v>56088</v>
      </c>
      <c r="I22" s="45"/>
      <c r="J22" s="293">
        <f>J11+J15+J20</f>
        <v>772749</v>
      </c>
      <c r="K22" s="45">
        <f>K11+K15+K20</f>
        <v>0</v>
      </c>
      <c r="L22" s="293">
        <f>L11+L15+L20</f>
        <v>1882606</v>
      </c>
      <c r="M22" s="68"/>
      <c r="N22" s="293" t="s">
        <v>0</v>
      </c>
      <c r="P22" s="293">
        <f>SUM(L22:N22)</f>
        <v>1882606</v>
      </c>
    </row>
    <row r="23" spans="3:14" ht="21.75" thickTop="1">
      <c r="C23" s="78"/>
      <c r="D23" s="78"/>
      <c r="E23" s="68"/>
      <c r="F23" s="68"/>
      <c r="G23" s="68"/>
      <c r="I23" s="68"/>
      <c r="J23" s="68"/>
      <c r="K23" s="68"/>
      <c r="M23" s="68"/>
      <c r="N23" s="272"/>
    </row>
    <row r="24" spans="1:13" s="104" customFormat="1" ht="23.25" customHeight="1">
      <c r="A24" s="196" t="s">
        <v>126</v>
      </c>
      <c r="B24" s="263"/>
      <c r="E24" s="264"/>
      <c r="F24" s="264"/>
      <c r="G24" s="264"/>
      <c r="I24" s="264"/>
      <c r="J24" s="264"/>
      <c r="K24" s="264"/>
      <c r="M24" s="264"/>
    </row>
    <row r="25" spans="1:13" s="104" customFormat="1" ht="23.25" customHeight="1">
      <c r="A25" s="265" t="s">
        <v>44</v>
      </c>
      <c r="B25" s="266"/>
      <c r="E25" s="264"/>
      <c r="F25" s="264"/>
      <c r="G25" s="264"/>
      <c r="I25" s="264"/>
      <c r="J25" s="264"/>
      <c r="K25" s="264"/>
      <c r="M25" s="264"/>
    </row>
    <row r="26" spans="1:13" s="104" customFormat="1" ht="23.25" customHeight="1">
      <c r="A26" s="83" t="str">
        <f>A3</f>
        <v>สำหรับงวดสามเดือนสิ้นสุดวันที่ 31 มีนาคม 2560 (ไม่ได้ตรวจสอบ)</v>
      </c>
      <c r="B26" s="266"/>
      <c r="E26" s="264"/>
      <c r="F26" s="264"/>
      <c r="G26" s="264"/>
      <c r="I26" s="264"/>
      <c r="J26" s="264"/>
      <c r="K26" s="264"/>
      <c r="M26" s="264"/>
    </row>
    <row r="27" spans="1:2" ht="21.75" customHeight="1">
      <c r="A27" s="66"/>
      <c r="B27" s="67"/>
    </row>
    <row r="28" spans="1:16" ht="22.5" customHeight="1">
      <c r="A28" s="267"/>
      <c r="B28" s="242"/>
      <c r="C28" s="268"/>
      <c r="D28" s="305" t="s">
        <v>1</v>
      </c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</row>
    <row r="29" spans="1:16" ht="21.75" customHeight="1">
      <c r="A29" s="267"/>
      <c r="B29" s="242"/>
      <c r="C29" s="267"/>
      <c r="D29" s="78"/>
      <c r="E29" s="78"/>
      <c r="F29" s="269"/>
      <c r="G29" s="270"/>
      <c r="H29" s="306" t="s">
        <v>77</v>
      </c>
      <c r="I29" s="306"/>
      <c r="J29" s="306"/>
      <c r="L29" s="69"/>
      <c r="N29" s="69"/>
      <c r="O29" s="69"/>
      <c r="P29" s="69"/>
    </row>
    <row r="30" spans="1:14" ht="21.75" customHeight="1">
      <c r="A30" s="267"/>
      <c r="B30" s="242"/>
      <c r="C30" s="267"/>
      <c r="D30" s="44"/>
      <c r="E30" s="78"/>
      <c r="F30" s="44" t="s">
        <v>85</v>
      </c>
      <c r="G30" s="78"/>
      <c r="H30" s="65" t="s">
        <v>89</v>
      </c>
      <c r="I30" s="44"/>
      <c r="J30" s="271"/>
      <c r="K30" s="68"/>
      <c r="L30" s="244" t="s">
        <v>90</v>
      </c>
      <c r="M30" s="68"/>
      <c r="N30" s="272" t="s">
        <v>92</v>
      </c>
    </row>
    <row r="31" spans="1:16" ht="21.75" customHeight="1">
      <c r="A31" s="267"/>
      <c r="B31" s="242"/>
      <c r="C31" s="267"/>
      <c r="D31" s="44" t="s">
        <v>109</v>
      </c>
      <c r="E31" s="78"/>
      <c r="F31" s="44" t="s">
        <v>138</v>
      </c>
      <c r="G31" s="78"/>
      <c r="H31" s="44" t="s">
        <v>87</v>
      </c>
      <c r="I31" s="44"/>
      <c r="J31" s="43" t="s">
        <v>110</v>
      </c>
      <c r="K31" s="68"/>
      <c r="L31" s="244" t="s">
        <v>91</v>
      </c>
      <c r="M31" s="68"/>
      <c r="N31" s="272" t="s">
        <v>93</v>
      </c>
      <c r="P31" s="244" t="s">
        <v>90</v>
      </c>
    </row>
    <row r="32" spans="1:16" ht="21.75" customHeight="1">
      <c r="A32" s="273"/>
      <c r="B32" s="245"/>
      <c r="C32" s="267"/>
      <c r="D32" s="43" t="s">
        <v>84</v>
      </c>
      <c r="F32" s="44" t="s">
        <v>139</v>
      </c>
      <c r="H32" s="43" t="s">
        <v>88</v>
      </c>
      <c r="I32" s="43"/>
      <c r="J32" s="43" t="s">
        <v>111</v>
      </c>
      <c r="K32" s="68"/>
      <c r="L32" s="274" t="s">
        <v>194</v>
      </c>
      <c r="M32" s="68"/>
      <c r="N32" s="272" t="s">
        <v>94</v>
      </c>
      <c r="P32" s="244" t="s">
        <v>91</v>
      </c>
    </row>
    <row r="33" spans="1:16" ht="21.75" customHeight="1">
      <c r="A33" s="275"/>
      <c r="B33" s="276"/>
      <c r="C33" s="275"/>
      <c r="D33" s="307" t="s">
        <v>15</v>
      </c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</row>
    <row r="34" spans="1:18" s="47" customFormat="1" ht="21.75" customHeight="1">
      <c r="A34" s="277" t="s">
        <v>165</v>
      </c>
      <c r="B34" s="278"/>
      <c r="C34" s="279"/>
      <c r="D34" s="45">
        <v>400000</v>
      </c>
      <c r="E34" s="45"/>
      <c r="F34" s="45">
        <v>653769</v>
      </c>
      <c r="G34" s="45"/>
      <c r="H34" s="45">
        <v>56088</v>
      </c>
      <c r="I34" s="45"/>
      <c r="J34" s="45">
        <v>678036</v>
      </c>
      <c r="L34" s="45">
        <f>SUM(D34:J34)</f>
        <v>1787893</v>
      </c>
      <c r="N34" s="45" t="s">
        <v>0</v>
      </c>
      <c r="P34" s="45">
        <f>SUM(L34:N34)</f>
        <v>1787893</v>
      </c>
      <c r="Q34" s="146">
        <f>J34-'BS 3-5'!F83</f>
        <v>0</v>
      </c>
      <c r="R34" s="146">
        <f>P34-'BS 3-5'!F86</f>
        <v>0</v>
      </c>
    </row>
    <row r="35" spans="1:17" ht="21.75" customHeight="1" hidden="1">
      <c r="A35" s="191" t="s">
        <v>45</v>
      </c>
      <c r="B35" s="192"/>
      <c r="D35" s="45"/>
      <c r="E35" s="45"/>
      <c r="F35" s="45"/>
      <c r="G35" s="45"/>
      <c r="H35" s="45"/>
      <c r="I35" s="45"/>
      <c r="J35" s="45"/>
      <c r="K35" s="45"/>
      <c r="L35" s="45"/>
      <c r="M35" s="68"/>
      <c r="N35" s="45"/>
      <c r="P35" s="45"/>
      <c r="Q35" s="147"/>
    </row>
    <row r="36" spans="1:17" ht="21.75" customHeight="1" hidden="1">
      <c r="A36" s="77" t="s">
        <v>112</v>
      </c>
      <c r="B36" s="192"/>
      <c r="D36" s="45"/>
      <c r="E36" s="45"/>
      <c r="F36" s="45"/>
      <c r="G36" s="45"/>
      <c r="H36" s="45"/>
      <c r="I36" s="45"/>
      <c r="J36" s="45"/>
      <c r="K36" s="45"/>
      <c r="L36" s="45"/>
      <c r="M36" s="68"/>
      <c r="N36" s="45"/>
      <c r="P36" s="45"/>
      <c r="Q36" s="147"/>
    </row>
    <row r="37" spans="1:17" ht="21.75" customHeight="1" hidden="1">
      <c r="A37" s="190" t="s">
        <v>95</v>
      </c>
      <c r="B37" s="189">
        <v>13</v>
      </c>
      <c r="D37" s="280" t="s">
        <v>0</v>
      </c>
      <c r="E37" s="281"/>
      <c r="F37" s="280" t="s">
        <v>0</v>
      </c>
      <c r="G37" s="282"/>
      <c r="H37" s="280" t="s">
        <v>0</v>
      </c>
      <c r="I37" s="283"/>
      <c r="J37" s="284">
        <v>0</v>
      </c>
      <c r="K37" s="283"/>
      <c r="L37" s="284">
        <f>SUM(D37:K37)</f>
        <v>0</v>
      </c>
      <c r="M37" s="267"/>
      <c r="N37" s="284" t="s">
        <v>0</v>
      </c>
      <c r="P37" s="284">
        <f>SUM(L37:N37)</f>
        <v>0</v>
      </c>
      <c r="Q37" s="147"/>
    </row>
    <row r="38" spans="1:17" ht="21.75" customHeight="1" hidden="1">
      <c r="A38" s="77" t="s">
        <v>116</v>
      </c>
      <c r="D38" s="45" t="s">
        <v>0</v>
      </c>
      <c r="E38" s="45"/>
      <c r="F38" s="45" t="s">
        <v>0</v>
      </c>
      <c r="G38" s="45"/>
      <c r="H38" s="45" t="s">
        <v>0</v>
      </c>
      <c r="I38" s="45"/>
      <c r="J38" s="285">
        <f>SUM(J37)</f>
        <v>0</v>
      </c>
      <c r="K38" s="45"/>
      <c r="L38" s="285">
        <f>SUM(L37)</f>
        <v>0</v>
      </c>
      <c r="M38" s="267"/>
      <c r="N38" s="45" t="s">
        <v>0</v>
      </c>
      <c r="O38" s="267"/>
      <c r="P38" s="45">
        <f>SUM(L38:N38)</f>
        <v>0</v>
      </c>
      <c r="Q38" s="147"/>
    </row>
    <row r="39" spans="1:17" ht="21.75" customHeight="1" hidden="1">
      <c r="A39" s="191" t="s">
        <v>99</v>
      </c>
      <c r="B39" s="192"/>
      <c r="D39" s="286" t="str">
        <f>D38</f>
        <v>-</v>
      </c>
      <c r="E39" s="267"/>
      <c r="F39" s="286" t="str">
        <f>F38</f>
        <v>-</v>
      </c>
      <c r="G39" s="45"/>
      <c r="H39" s="286" t="str">
        <f>H38</f>
        <v>-</v>
      </c>
      <c r="I39" s="267"/>
      <c r="J39" s="286">
        <f>J38</f>
        <v>0</v>
      </c>
      <c r="K39" s="267"/>
      <c r="L39" s="286">
        <f>L38</f>
        <v>0</v>
      </c>
      <c r="M39" s="267"/>
      <c r="N39" s="286" t="str">
        <f>N38</f>
        <v>-</v>
      </c>
      <c r="O39" s="267"/>
      <c r="P39" s="286">
        <f>P38</f>
        <v>0</v>
      </c>
      <c r="Q39" s="147"/>
    </row>
    <row r="40" spans="1:17" ht="21.75" customHeight="1">
      <c r="A40" s="46" t="s">
        <v>103</v>
      </c>
      <c r="B40" s="192"/>
      <c r="D40" s="287"/>
      <c r="F40" s="287"/>
      <c r="H40" s="287"/>
      <c r="J40" s="288"/>
      <c r="L40" s="288"/>
      <c r="N40" s="287"/>
      <c r="P40" s="47"/>
      <c r="Q40" s="147"/>
    </row>
    <row r="41" spans="1:17" ht="21.75" customHeight="1">
      <c r="A41" s="79" t="s">
        <v>113</v>
      </c>
      <c r="B41" s="192"/>
      <c r="D41" s="320" t="s">
        <v>0</v>
      </c>
      <c r="E41" s="320"/>
      <c r="F41" s="320" t="s">
        <v>0</v>
      </c>
      <c r="G41" s="320"/>
      <c r="H41" s="320" t="s">
        <v>0</v>
      </c>
      <c r="I41" s="321"/>
      <c r="J41" s="322">
        <v>-11339</v>
      </c>
      <c r="K41" s="321"/>
      <c r="L41" s="322">
        <f>SUM(D41:J41)</f>
        <v>-11339</v>
      </c>
      <c r="M41" s="321"/>
      <c r="N41" s="320" t="s">
        <v>0</v>
      </c>
      <c r="O41" s="323"/>
      <c r="P41" s="322">
        <f>SUM(L41:N41)</f>
        <v>-11339</v>
      </c>
      <c r="Q41" s="147"/>
    </row>
    <row r="42" spans="1:17" ht="21.75" customHeight="1">
      <c r="A42" s="79" t="s">
        <v>114</v>
      </c>
      <c r="B42" s="192"/>
      <c r="D42" s="80" t="s">
        <v>0</v>
      </c>
      <c r="E42" s="78"/>
      <c r="F42" s="80" t="s">
        <v>0</v>
      </c>
      <c r="G42" s="78"/>
      <c r="H42" s="80" t="s">
        <v>0</v>
      </c>
      <c r="J42" s="80" t="s">
        <v>0</v>
      </c>
      <c r="L42" s="80" t="s">
        <v>0</v>
      </c>
      <c r="N42" s="80" t="s">
        <v>0</v>
      </c>
      <c r="P42" s="80" t="s">
        <v>0</v>
      </c>
      <c r="Q42" s="147"/>
    </row>
    <row r="43" spans="1:17" ht="21">
      <c r="A43" s="46" t="s">
        <v>181</v>
      </c>
      <c r="B43" s="243"/>
      <c r="C43" s="78"/>
      <c r="D43" s="289" t="s">
        <v>0</v>
      </c>
      <c r="E43" s="45"/>
      <c r="F43" s="289" t="s">
        <v>0</v>
      </c>
      <c r="G43" s="45"/>
      <c r="H43" s="289" t="s">
        <v>0</v>
      </c>
      <c r="I43" s="45"/>
      <c r="J43" s="290">
        <f>SUM(J41:J42)</f>
        <v>-11339</v>
      </c>
      <c r="K43" s="45"/>
      <c r="L43" s="45">
        <f>SUM(D43:K43)</f>
        <v>-11339</v>
      </c>
      <c r="M43" s="47"/>
      <c r="N43" s="290" t="s">
        <v>0</v>
      </c>
      <c r="O43" s="47"/>
      <c r="P43" s="45">
        <f>SUM(L43:N43)</f>
        <v>-11339</v>
      </c>
      <c r="Q43" s="147"/>
    </row>
    <row r="44" spans="1:17" ht="15.75" customHeight="1">
      <c r="A44" s="46"/>
      <c r="B44" s="243"/>
      <c r="C44" s="78"/>
      <c r="D44" s="289"/>
      <c r="E44" s="45"/>
      <c r="F44" s="289"/>
      <c r="G44" s="45"/>
      <c r="H44" s="289"/>
      <c r="I44" s="45"/>
      <c r="J44" s="289"/>
      <c r="K44" s="45"/>
      <c r="L44" s="289"/>
      <c r="M44" s="47"/>
      <c r="N44" s="289"/>
      <c r="O44" s="47"/>
      <c r="P44" s="289"/>
      <c r="Q44" s="147"/>
    </row>
    <row r="45" spans="1:18" ht="21.75" thickBot="1">
      <c r="A45" s="291" t="s">
        <v>166</v>
      </c>
      <c r="B45" s="292"/>
      <c r="C45" s="78"/>
      <c r="D45" s="293">
        <f>D34</f>
        <v>400000</v>
      </c>
      <c r="E45" s="45"/>
      <c r="F45" s="293">
        <f>F34</f>
        <v>653769</v>
      </c>
      <c r="G45" s="45"/>
      <c r="H45" s="293">
        <f>H34</f>
        <v>56088</v>
      </c>
      <c r="I45" s="45"/>
      <c r="J45" s="293">
        <f>J34+J38+J43</f>
        <v>666697</v>
      </c>
      <c r="K45" s="45">
        <f>K34+K38+K43</f>
        <v>0</v>
      </c>
      <c r="L45" s="293">
        <f>L34+L38+L43</f>
        <v>1776554</v>
      </c>
      <c r="M45" s="68"/>
      <c r="N45" s="293" t="s">
        <v>0</v>
      </c>
      <c r="P45" s="293">
        <f>SUM(L45:N45)</f>
        <v>1776554</v>
      </c>
      <c r="Q45" s="294">
        <f>'BS 3-5'!D83-'REcon 8-9'!J45</f>
        <v>0</v>
      </c>
      <c r="R45" s="147">
        <f>P45-'BS 3-5'!D86</f>
        <v>0</v>
      </c>
    </row>
    <row r="46" spans="3:14" ht="21.75" thickTop="1">
      <c r="C46" s="78"/>
      <c r="D46" s="78"/>
      <c r="E46" s="68"/>
      <c r="F46" s="68"/>
      <c r="G46" s="68"/>
      <c r="I46" s="68"/>
      <c r="J46" s="68"/>
      <c r="K46" s="68"/>
      <c r="M46" s="68"/>
      <c r="N46" s="272"/>
    </row>
  </sheetData>
  <sheetProtection/>
  <mergeCells count="6">
    <mergeCell ref="D28:P28"/>
    <mergeCell ref="H29:J29"/>
    <mergeCell ref="D33:P33"/>
    <mergeCell ref="D10:P10"/>
    <mergeCell ref="D5:P5"/>
    <mergeCell ref="H6:J6"/>
  </mergeCells>
  <printOptions horizontalCentered="1"/>
  <pageMargins left="0.7" right="0.7" top="0.48" bottom="0.5" header="0.5" footer="0.5"/>
  <pageSetup firstPageNumber="8" useFirstPageNumber="1" fitToHeight="2" horizontalDpi="600" verticalDpi="600" orientation="landscape" paperSize="9" scale="95" r:id="rId1"/>
  <headerFooter alignWithMargins="0">
    <oddFooter>&amp;L&amp;14หมายเหตุประกอบงบการเงินเป็นส่วนหนึ่งของงบการเงินนี้ 
&amp;C
&amp;14&amp;P&amp;R
</oddFooter>
  </headerFooter>
  <rowBreaks count="1" manualBreakCount="1">
    <brk id="23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SheetLayoutView="100" zoomScalePageLayoutView="0" workbookViewId="0" topLeftCell="A28">
      <selection activeCell="M42" sqref="M42"/>
    </sheetView>
  </sheetViews>
  <sheetFormatPr defaultColWidth="9.140625" defaultRowHeight="21.75"/>
  <cols>
    <col min="1" max="1" width="50.8515625" style="236" customWidth="1"/>
    <col min="2" max="3" width="13.7109375" style="236" customWidth="1"/>
    <col min="4" max="4" width="2.7109375" style="236" customWidth="1"/>
    <col min="5" max="5" width="13.7109375" style="237" customWidth="1"/>
    <col min="6" max="6" width="2.7109375" style="236" customWidth="1"/>
    <col min="7" max="7" width="13.7109375" style="236" customWidth="1"/>
    <col min="8" max="8" width="2.7109375" style="236" customWidth="1"/>
    <col min="9" max="9" width="13.7109375" style="236" customWidth="1"/>
    <col min="10" max="10" width="2.7109375" style="236" customWidth="1"/>
    <col min="11" max="11" width="13.7109375" style="237" customWidth="1"/>
    <col min="12" max="16384" width="9.140625" style="237" customWidth="1"/>
  </cols>
  <sheetData>
    <row r="1" spans="1:2" s="233" customFormat="1" ht="23.25" customHeight="1">
      <c r="A1" s="196" t="s">
        <v>126</v>
      </c>
      <c r="B1" s="232"/>
    </row>
    <row r="2" spans="1:10" s="234" customFormat="1" ht="23.25" customHeight="1">
      <c r="A2" s="232" t="s">
        <v>44</v>
      </c>
      <c r="B2" s="232"/>
      <c r="C2" s="233"/>
      <c r="D2" s="233"/>
      <c r="F2" s="233"/>
      <c r="G2" s="233"/>
      <c r="H2" s="233"/>
      <c r="I2" s="233"/>
      <c r="J2" s="233"/>
    </row>
    <row r="3" spans="1:10" s="234" customFormat="1" ht="23.25" customHeight="1">
      <c r="A3" s="84" t="s">
        <v>164</v>
      </c>
      <c r="B3" s="232"/>
      <c r="C3" s="233"/>
      <c r="D3" s="233"/>
      <c r="F3" s="233"/>
      <c r="G3" s="233"/>
      <c r="H3" s="233"/>
      <c r="I3" s="233"/>
      <c r="J3" s="233"/>
    </row>
    <row r="4" spans="1:2" ht="18" customHeight="1">
      <c r="A4" s="235"/>
      <c r="B4" s="235"/>
    </row>
    <row r="5" spans="1:11" ht="21.75" customHeight="1">
      <c r="A5" s="235"/>
      <c r="B5" s="235"/>
      <c r="C5" s="308" t="s">
        <v>28</v>
      </c>
      <c r="D5" s="308"/>
      <c r="E5" s="308"/>
      <c r="F5" s="308"/>
      <c r="G5" s="308"/>
      <c r="H5" s="308"/>
      <c r="I5" s="308"/>
      <c r="J5" s="308"/>
      <c r="K5" s="308"/>
    </row>
    <row r="6" spans="1:10" ht="21.75" customHeight="1">
      <c r="A6" s="237"/>
      <c r="B6" s="235"/>
      <c r="C6" s="238"/>
      <c r="D6" s="238"/>
      <c r="E6" s="239"/>
      <c r="F6" s="240"/>
      <c r="G6" s="309" t="s">
        <v>77</v>
      </c>
      <c r="H6" s="309"/>
      <c r="I6" s="309"/>
      <c r="J6" s="241"/>
    </row>
    <row r="7" spans="1:9" ht="21.75" customHeight="1">
      <c r="A7" s="235"/>
      <c r="B7" s="242"/>
      <c r="C7" s="44"/>
      <c r="D7" s="78"/>
      <c r="E7" s="44"/>
      <c r="F7" s="78"/>
      <c r="G7" s="65" t="s">
        <v>89</v>
      </c>
      <c r="H7" s="44"/>
      <c r="I7" s="43"/>
    </row>
    <row r="8" spans="1:11" s="236" customFormat="1" ht="21.75" customHeight="1">
      <c r="A8" s="235"/>
      <c r="B8" s="243"/>
      <c r="C8" s="44" t="s">
        <v>109</v>
      </c>
      <c r="D8" s="78"/>
      <c r="E8" s="44" t="s">
        <v>85</v>
      </c>
      <c r="F8" s="78"/>
      <c r="G8" s="44" t="s">
        <v>87</v>
      </c>
      <c r="H8" s="44"/>
      <c r="I8" s="43" t="s">
        <v>110</v>
      </c>
      <c r="J8" s="43"/>
      <c r="K8" s="244" t="s">
        <v>90</v>
      </c>
    </row>
    <row r="9" spans="1:11" ht="21.75" customHeight="1">
      <c r="A9" s="38"/>
      <c r="B9" s="245" t="s">
        <v>2</v>
      </c>
      <c r="C9" s="43" t="s">
        <v>84</v>
      </c>
      <c r="D9" s="69"/>
      <c r="E9" s="44" t="s">
        <v>86</v>
      </c>
      <c r="F9" s="69"/>
      <c r="G9" s="43" t="s">
        <v>88</v>
      </c>
      <c r="H9" s="43"/>
      <c r="I9" s="43" t="s">
        <v>111</v>
      </c>
      <c r="J9" s="246"/>
      <c r="K9" s="244" t="s">
        <v>91</v>
      </c>
    </row>
    <row r="10" spans="1:11" ht="21.75" customHeight="1">
      <c r="A10" s="235"/>
      <c r="B10" s="235"/>
      <c r="C10" s="310" t="s">
        <v>15</v>
      </c>
      <c r="D10" s="310"/>
      <c r="E10" s="310"/>
      <c r="F10" s="310"/>
      <c r="G10" s="310"/>
      <c r="H10" s="310"/>
      <c r="I10" s="310"/>
      <c r="J10" s="310"/>
      <c r="K10" s="310"/>
    </row>
    <row r="11" spans="1:11" ht="21.75" customHeight="1">
      <c r="A11" s="247" t="s">
        <v>131</v>
      </c>
      <c r="B11" s="247"/>
      <c r="C11" s="40">
        <v>400000</v>
      </c>
      <c r="D11" s="40"/>
      <c r="E11" s="40">
        <v>653769</v>
      </c>
      <c r="F11" s="40"/>
      <c r="G11" s="40">
        <v>40000</v>
      </c>
      <c r="H11" s="40"/>
      <c r="I11" s="40">
        <v>739395</v>
      </c>
      <c r="J11" s="40"/>
      <c r="K11" s="40">
        <f>SUM(C11:J11)</f>
        <v>1833164</v>
      </c>
    </row>
    <row r="12" spans="1:11" ht="21.75" customHeight="1">
      <c r="A12" s="191" t="s">
        <v>45</v>
      </c>
      <c r="B12" s="247"/>
      <c r="C12" s="194"/>
      <c r="E12" s="194"/>
      <c r="F12" s="248"/>
      <c r="G12" s="194"/>
      <c r="H12" s="248"/>
      <c r="I12" s="194"/>
      <c r="J12" s="194"/>
      <c r="K12" s="40"/>
    </row>
    <row r="13" spans="1:11" ht="21.75" customHeight="1">
      <c r="A13" s="77" t="s">
        <v>112</v>
      </c>
      <c r="B13" s="247"/>
      <c r="C13" s="194"/>
      <c r="E13" s="194"/>
      <c r="F13" s="248"/>
      <c r="G13" s="194"/>
      <c r="H13" s="248"/>
      <c r="I13" s="194"/>
      <c r="J13" s="194"/>
      <c r="K13" s="40"/>
    </row>
    <row r="14" spans="1:11" ht="21.75" customHeight="1">
      <c r="A14" s="190" t="s">
        <v>95</v>
      </c>
      <c r="B14" s="189">
        <v>13</v>
      </c>
      <c r="C14" s="249" t="s">
        <v>0</v>
      </c>
      <c r="E14" s="249" t="s">
        <v>0</v>
      </c>
      <c r="F14" s="39"/>
      <c r="G14" s="249" t="s">
        <v>0</v>
      </c>
      <c r="H14" s="39"/>
      <c r="I14" s="249">
        <v>-56000</v>
      </c>
      <c r="J14" s="39"/>
      <c r="K14" s="249">
        <f>SUM(C14:J14)</f>
        <v>-56000</v>
      </c>
    </row>
    <row r="15" spans="1:11" ht="21.75" customHeight="1">
      <c r="A15" s="77" t="s">
        <v>116</v>
      </c>
      <c r="B15" s="189"/>
      <c r="C15" s="41" t="s">
        <v>0</v>
      </c>
      <c r="E15" s="41" t="s">
        <v>0</v>
      </c>
      <c r="F15" s="39"/>
      <c r="G15" s="41" t="s">
        <v>0</v>
      </c>
      <c r="H15" s="39"/>
      <c r="I15" s="216">
        <f>I14</f>
        <v>-56000</v>
      </c>
      <c r="J15" s="216"/>
      <c r="K15" s="216">
        <f>SUM(C15:J15)</f>
        <v>-56000</v>
      </c>
    </row>
    <row r="16" spans="1:11" ht="21.75" customHeight="1">
      <c r="A16" s="191" t="s">
        <v>99</v>
      </c>
      <c r="B16" s="250"/>
      <c r="C16" s="251" t="str">
        <f>C15</f>
        <v>-</v>
      </c>
      <c r="D16" s="252"/>
      <c r="E16" s="251" t="str">
        <f>E15</f>
        <v>-</v>
      </c>
      <c r="F16" s="252"/>
      <c r="G16" s="251" t="str">
        <f>G15</f>
        <v>-</v>
      </c>
      <c r="H16" s="253"/>
      <c r="I16" s="324">
        <f>I15</f>
        <v>-56000</v>
      </c>
      <c r="J16" s="81"/>
      <c r="K16" s="324">
        <f>SUM(C16:J16)</f>
        <v>-56000</v>
      </c>
    </row>
    <row r="17" spans="1:10" ht="21.75" customHeight="1">
      <c r="A17" s="46" t="s">
        <v>103</v>
      </c>
      <c r="B17" s="250"/>
      <c r="C17" s="237"/>
      <c r="D17" s="237"/>
      <c r="F17" s="237"/>
      <c r="G17" s="237"/>
      <c r="H17" s="237"/>
      <c r="I17" s="237"/>
      <c r="J17" s="237"/>
    </row>
    <row r="18" spans="1:11" ht="21.75" customHeight="1">
      <c r="A18" s="79" t="s">
        <v>113</v>
      </c>
      <c r="B18" s="250"/>
      <c r="C18" s="42" t="s">
        <v>0</v>
      </c>
      <c r="D18" s="42"/>
      <c r="E18" s="42" t="s">
        <v>0</v>
      </c>
      <c r="F18" s="42"/>
      <c r="G18" s="42" t="s">
        <v>0</v>
      </c>
      <c r="H18" s="237"/>
      <c r="I18" s="42">
        <v>-13921</v>
      </c>
      <c r="J18" s="237"/>
      <c r="K18" s="42">
        <f>SUM(C18:J18)</f>
        <v>-13921</v>
      </c>
    </row>
    <row r="19" spans="1:11" ht="21.75" customHeight="1">
      <c r="A19" s="79" t="s">
        <v>114</v>
      </c>
      <c r="B19" s="250"/>
      <c r="C19" s="255" t="s">
        <v>0</v>
      </c>
      <c r="D19" s="42"/>
      <c r="E19" s="255" t="s">
        <v>0</v>
      </c>
      <c r="F19" s="42"/>
      <c r="G19" s="255" t="s">
        <v>0</v>
      </c>
      <c r="H19" s="237"/>
      <c r="I19" s="255" t="s">
        <v>0</v>
      </c>
      <c r="J19" s="42"/>
      <c r="K19" s="256" t="s">
        <v>0</v>
      </c>
    </row>
    <row r="20" spans="1:11" ht="21.75" customHeight="1">
      <c r="A20" s="46" t="s">
        <v>181</v>
      </c>
      <c r="B20" s="257"/>
      <c r="C20" s="251" t="s">
        <v>0</v>
      </c>
      <c r="E20" s="251" t="s">
        <v>0</v>
      </c>
      <c r="F20" s="258"/>
      <c r="G20" s="251" t="s">
        <v>0</v>
      </c>
      <c r="H20" s="258"/>
      <c r="I20" s="259">
        <f>SUM(I18:I19)</f>
        <v>-13921</v>
      </c>
      <c r="J20" s="258"/>
      <c r="K20" s="260">
        <f>SUM(C20:J20)</f>
        <v>-13921</v>
      </c>
    </row>
    <row r="21" spans="1:11" ht="15.75" customHeight="1">
      <c r="A21" s="261"/>
      <c r="B21" s="257"/>
      <c r="C21" s="42"/>
      <c r="D21" s="42"/>
      <c r="E21" s="42"/>
      <c r="F21" s="42"/>
      <c r="G21" s="42"/>
      <c r="H21" s="42"/>
      <c r="I21" s="42"/>
      <c r="J21" s="42"/>
      <c r="K21" s="42"/>
    </row>
    <row r="22" spans="1:11" ht="21.75" customHeight="1" thickBot="1">
      <c r="A22" s="247" t="s">
        <v>132</v>
      </c>
      <c r="B22" s="247"/>
      <c r="C22" s="262">
        <f>+C11</f>
        <v>400000</v>
      </c>
      <c r="D22" s="40"/>
      <c r="E22" s="262">
        <f>+E11</f>
        <v>653769</v>
      </c>
      <c r="F22" s="40"/>
      <c r="G22" s="262">
        <f>G11</f>
        <v>40000</v>
      </c>
      <c r="H22" s="40"/>
      <c r="I22" s="97">
        <f>I11+I16+I20</f>
        <v>669474</v>
      </c>
      <c r="J22" s="41"/>
      <c r="K22" s="97">
        <f>SUM(C22:J22)</f>
        <v>1763243</v>
      </c>
    </row>
    <row r="23" spans="1:2" s="233" customFormat="1" ht="23.25" customHeight="1" thickTop="1">
      <c r="A23" s="196" t="s">
        <v>126</v>
      </c>
      <c r="B23" s="232"/>
    </row>
    <row r="24" spans="1:10" s="234" customFormat="1" ht="23.25" customHeight="1">
      <c r="A24" s="232" t="s">
        <v>44</v>
      </c>
      <c r="B24" s="232"/>
      <c r="C24" s="233"/>
      <c r="D24" s="233"/>
      <c r="F24" s="233"/>
      <c r="G24" s="233"/>
      <c r="H24" s="233"/>
      <c r="I24" s="233"/>
      <c r="J24" s="233"/>
    </row>
    <row r="25" spans="1:10" s="234" customFormat="1" ht="23.25" customHeight="1">
      <c r="A25" s="84" t="str">
        <f>A3</f>
        <v>สำหรับงวดสามเดือนสิ้นสุดวันที่ 31 มีนาคม 2560 (ไม่ได้ตรวจสอบ)</v>
      </c>
      <c r="B25" s="232"/>
      <c r="C25" s="233"/>
      <c r="D25" s="233"/>
      <c r="F25" s="233"/>
      <c r="G25" s="233"/>
      <c r="H25" s="233"/>
      <c r="I25" s="233"/>
      <c r="J25" s="233"/>
    </row>
    <row r="26" spans="1:2" ht="18" customHeight="1">
      <c r="A26" s="235"/>
      <c r="B26" s="235"/>
    </row>
    <row r="27" spans="1:11" ht="21.75" customHeight="1">
      <c r="A27" s="235"/>
      <c r="B27" s="235"/>
      <c r="C27" s="308" t="s">
        <v>28</v>
      </c>
      <c r="D27" s="308"/>
      <c r="E27" s="308"/>
      <c r="F27" s="308"/>
      <c r="G27" s="308"/>
      <c r="H27" s="308"/>
      <c r="I27" s="308"/>
      <c r="J27" s="308"/>
      <c r="K27" s="308"/>
    </row>
    <row r="28" spans="1:10" ht="21.75" customHeight="1">
      <c r="A28" s="235"/>
      <c r="B28" s="235"/>
      <c r="C28" s="238"/>
      <c r="D28" s="238"/>
      <c r="E28" s="239"/>
      <c r="F28" s="240"/>
      <c r="G28" s="309" t="s">
        <v>77</v>
      </c>
      <c r="H28" s="309"/>
      <c r="I28" s="309"/>
      <c r="J28" s="241"/>
    </row>
    <row r="29" spans="1:9" ht="21.75" customHeight="1">
      <c r="A29" s="235"/>
      <c r="B29" s="242"/>
      <c r="C29" s="44"/>
      <c r="D29" s="78"/>
      <c r="E29" s="44"/>
      <c r="F29" s="78"/>
      <c r="G29" s="65" t="s">
        <v>89</v>
      </c>
      <c r="H29" s="44"/>
      <c r="I29" s="43"/>
    </row>
    <row r="30" spans="1:11" s="236" customFormat="1" ht="21.75" customHeight="1">
      <c r="A30" s="235"/>
      <c r="B30" s="243"/>
      <c r="C30" s="44" t="s">
        <v>109</v>
      </c>
      <c r="D30" s="78"/>
      <c r="E30" s="44" t="s">
        <v>85</v>
      </c>
      <c r="F30" s="78"/>
      <c r="G30" s="44" t="s">
        <v>87</v>
      </c>
      <c r="H30" s="44"/>
      <c r="I30" s="43" t="s">
        <v>110</v>
      </c>
      <c r="J30" s="43"/>
      <c r="K30" s="244" t="s">
        <v>90</v>
      </c>
    </row>
    <row r="31" spans="1:11" ht="21.75" customHeight="1">
      <c r="A31" s="38"/>
      <c r="B31" s="245"/>
      <c r="C31" s="43" t="s">
        <v>84</v>
      </c>
      <c r="D31" s="69"/>
      <c r="E31" s="44" t="s">
        <v>86</v>
      </c>
      <c r="F31" s="69"/>
      <c r="G31" s="43" t="s">
        <v>88</v>
      </c>
      <c r="H31" s="43"/>
      <c r="I31" s="43" t="s">
        <v>111</v>
      </c>
      <c r="J31" s="246"/>
      <c r="K31" s="244" t="s">
        <v>91</v>
      </c>
    </row>
    <row r="32" spans="1:11" ht="21.75" customHeight="1">
      <c r="A32" s="235"/>
      <c r="B32" s="235"/>
      <c r="C32" s="310" t="s">
        <v>15</v>
      </c>
      <c r="D32" s="310"/>
      <c r="E32" s="310"/>
      <c r="F32" s="310"/>
      <c r="G32" s="310"/>
      <c r="H32" s="310"/>
      <c r="I32" s="310"/>
      <c r="J32" s="310"/>
      <c r="K32" s="310"/>
    </row>
    <row r="33" spans="1:11" ht="21.75" customHeight="1">
      <c r="A33" s="247" t="s">
        <v>165</v>
      </c>
      <c r="B33" s="247"/>
      <c r="C33" s="40">
        <v>400000</v>
      </c>
      <c r="D33" s="40"/>
      <c r="E33" s="40">
        <v>653769</v>
      </c>
      <c r="F33" s="40"/>
      <c r="G33" s="40">
        <v>40000</v>
      </c>
      <c r="H33" s="40"/>
      <c r="I33" s="40">
        <v>602771</v>
      </c>
      <c r="J33" s="40"/>
      <c r="K33" s="40">
        <f>SUM(C33:J33)</f>
        <v>1696540</v>
      </c>
    </row>
    <row r="34" spans="1:11" ht="21.75" customHeight="1" hidden="1">
      <c r="A34" s="191" t="s">
        <v>45</v>
      </c>
      <c r="B34" s="247"/>
      <c r="C34" s="194"/>
      <c r="E34" s="194"/>
      <c r="F34" s="248"/>
      <c r="G34" s="194"/>
      <c r="H34" s="248"/>
      <c r="I34" s="194"/>
      <c r="J34" s="194"/>
      <c r="K34" s="40"/>
    </row>
    <row r="35" spans="1:11" ht="21.75" customHeight="1" hidden="1">
      <c r="A35" s="77" t="s">
        <v>112</v>
      </c>
      <c r="B35" s="247"/>
      <c r="C35" s="194"/>
      <c r="E35" s="194"/>
      <c r="F35" s="248"/>
      <c r="G35" s="194"/>
      <c r="H35" s="248"/>
      <c r="I35" s="194"/>
      <c r="J35" s="194"/>
      <c r="K35" s="40"/>
    </row>
    <row r="36" spans="1:11" ht="21.75" customHeight="1" hidden="1">
      <c r="A36" s="190" t="s">
        <v>95</v>
      </c>
      <c r="B36" s="189">
        <v>13</v>
      </c>
      <c r="C36" s="249" t="s">
        <v>0</v>
      </c>
      <c r="E36" s="249" t="s">
        <v>0</v>
      </c>
      <c r="F36" s="39"/>
      <c r="G36" s="249" t="s">
        <v>0</v>
      </c>
      <c r="H36" s="39"/>
      <c r="I36" s="249"/>
      <c r="J36" s="39"/>
      <c r="K36" s="249">
        <f>SUM(C36:J36)</f>
        <v>0</v>
      </c>
    </row>
    <row r="37" spans="1:11" ht="21.75" customHeight="1" hidden="1">
      <c r="A37" s="77" t="s">
        <v>116</v>
      </c>
      <c r="B37" s="189"/>
      <c r="C37" s="41" t="s">
        <v>0</v>
      </c>
      <c r="E37" s="41" t="s">
        <v>0</v>
      </c>
      <c r="F37" s="39"/>
      <c r="G37" s="41" t="s">
        <v>0</v>
      </c>
      <c r="H37" s="39"/>
      <c r="I37" s="216">
        <f>I36</f>
        <v>0</v>
      </c>
      <c r="J37" s="216"/>
      <c r="K37" s="216">
        <f>SUM(C37:J37)</f>
        <v>0</v>
      </c>
    </row>
    <row r="38" spans="1:11" ht="21.75" customHeight="1" hidden="1">
      <c r="A38" s="191" t="s">
        <v>99</v>
      </c>
      <c r="B38" s="250"/>
      <c r="C38" s="251" t="str">
        <f>C37</f>
        <v>-</v>
      </c>
      <c r="D38" s="252"/>
      <c r="E38" s="251" t="str">
        <f>E37</f>
        <v>-</v>
      </c>
      <c r="F38" s="252"/>
      <c r="G38" s="251" t="str">
        <f>G37</f>
        <v>-</v>
      </c>
      <c r="H38" s="253"/>
      <c r="I38" s="254">
        <f>I37</f>
        <v>0</v>
      </c>
      <c r="J38" s="253"/>
      <c r="K38" s="254">
        <f>SUM(C38:J38)</f>
        <v>0</v>
      </c>
    </row>
    <row r="39" spans="1:10" ht="21.75" customHeight="1">
      <c r="A39" s="46" t="s">
        <v>103</v>
      </c>
      <c r="B39" s="250"/>
      <c r="C39" s="237"/>
      <c r="D39" s="237"/>
      <c r="F39" s="237"/>
      <c r="G39" s="237"/>
      <c r="H39" s="237"/>
      <c r="I39" s="237"/>
      <c r="J39" s="237"/>
    </row>
    <row r="40" spans="1:11" ht="21.75" customHeight="1">
      <c r="A40" s="79" t="s">
        <v>113</v>
      </c>
      <c r="B40" s="250"/>
      <c r="C40" s="42" t="s">
        <v>0</v>
      </c>
      <c r="D40" s="42"/>
      <c r="E40" s="42" t="s">
        <v>0</v>
      </c>
      <c r="F40" s="42"/>
      <c r="G40" s="42" t="s">
        <v>0</v>
      </c>
      <c r="H40" s="237"/>
      <c r="I40" s="42">
        <f>'PL 6-7'!I34</f>
        <v>-4245</v>
      </c>
      <c r="J40" s="237"/>
      <c r="K40" s="42">
        <f>SUM(C40:J40)</f>
        <v>-4245</v>
      </c>
    </row>
    <row r="41" spans="1:11" ht="21.75" customHeight="1">
      <c r="A41" s="79" t="s">
        <v>114</v>
      </c>
      <c r="B41" s="250"/>
      <c r="C41" s="255" t="s">
        <v>0</v>
      </c>
      <c r="D41" s="42"/>
      <c r="E41" s="255" t="s">
        <v>0</v>
      </c>
      <c r="F41" s="42"/>
      <c r="G41" s="255" t="s">
        <v>0</v>
      </c>
      <c r="H41" s="237"/>
      <c r="I41" s="255" t="s">
        <v>0</v>
      </c>
      <c r="J41" s="42"/>
      <c r="K41" s="256" t="s">
        <v>0</v>
      </c>
    </row>
    <row r="42" spans="1:11" ht="21.75" customHeight="1">
      <c r="A42" s="46" t="s">
        <v>181</v>
      </c>
      <c r="B42" s="257"/>
      <c r="C42" s="251" t="s">
        <v>0</v>
      </c>
      <c r="E42" s="251" t="s">
        <v>0</v>
      </c>
      <c r="F42" s="258"/>
      <c r="G42" s="251" t="s">
        <v>0</v>
      </c>
      <c r="H42" s="258"/>
      <c r="I42" s="259">
        <f>SUM(I40:I41)</f>
        <v>-4245</v>
      </c>
      <c r="J42" s="325"/>
      <c r="K42" s="326">
        <f>SUM(C42:J42)</f>
        <v>-4245</v>
      </c>
    </row>
    <row r="43" spans="1:11" ht="15.75" customHeight="1">
      <c r="A43" s="261"/>
      <c r="B43" s="257"/>
      <c r="C43" s="42"/>
      <c r="D43" s="42"/>
      <c r="E43" s="42"/>
      <c r="F43" s="42"/>
      <c r="G43" s="42"/>
      <c r="H43" s="42"/>
      <c r="I43" s="42"/>
      <c r="J43" s="42"/>
      <c r="K43" s="42"/>
    </row>
    <row r="44" spans="1:11" ht="21.75" customHeight="1" thickBot="1">
      <c r="A44" s="247" t="s">
        <v>166</v>
      </c>
      <c r="B44" s="247"/>
      <c r="C44" s="262">
        <f>+C33</f>
        <v>400000</v>
      </c>
      <c r="D44" s="40"/>
      <c r="E44" s="262">
        <f>+E33</f>
        <v>653769</v>
      </c>
      <c r="F44" s="40"/>
      <c r="G44" s="262">
        <f>G33</f>
        <v>40000</v>
      </c>
      <c r="H44" s="40"/>
      <c r="I44" s="97">
        <f>I33+I38+I42</f>
        <v>598526</v>
      </c>
      <c r="J44" s="41"/>
      <c r="K44" s="97">
        <f>SUM(C44:J44)</f>
        <v>1692295</v>
      </c>
    </row>
    <row r="45" ht="22.5" thickTop="1"/>
  </sheetData>
  <sheetProtection/>
  <mergeCells count="6">
    <mergeCell ref="C27:K27"/>
    <mergeCell ref="G28:I28"/>
    <mergeCell ref="C32:K32"/>
    <mergeCell ref="C10:K10"/>
    <mergeCell ref="C5:K5"/>
    <mergeCell ref="G6:I6"/>
  </mergeCells>
  <printOptions horizontalCentered="1"/>
  <pageMargins left="0.8" right="0.8" top="0.48" bottom="0.5" header="0.5" footer="0.5"/>
  <pageSetup firstPageNumber="10" useFirstPageNumber="1" fitToHeight="0" fitToWidth="0" horizontalDpi="600" verticalDpi="600" orientation="landscape" paperSize="9" r:id="rId1"/>
  <headerFooter alignWithMargins="0">
    <oddFooter>&amp;L&amp;14      หมายเหตุประกอบงบการเงินเป็นส่วนหนึ่งของงบการเงินนี้
&amp;C&amp;14&amp;P&amp;R
</oddFooter>
  </headerFooter>
  <rowBreaks count="1" manualBreakCount="1">
    <brk id="2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T92"/>
  <sheetViews>
    <sheetView view="pageBreakPreview" zoomScaleSheetLayoutView="100" zoomScalePageLayoutView="0" workbookViewId="0" topLeftCell="A1">
      <pane xSplit="1" topLeftCell="B1" activePane="topRight" state="frozen"/>
      <selection pane="topLeft" activeCell="E8" sqref="E8"/>
      <selection pane="topRight" activeCell="K82" sqref="K82"/>
    </sheetView>
  </sheetViews>
  <sheetFormatPr defaultColWidth="11.00390625" defaultRowHeight="22.5" customHeight="1"/>
  <cols>
    <col min="1" max="1" width="52.57421875" style="195" customWidth="1"/>
    <col min="2" max="2" width="12.421875" style="195" customWidth="1"/>
    <col min="3" max="3" width="1.57421875" style="195" customWidth="1"/>
    <col min="4" max="4" width="12.421875" style="195" customWidth="1"/>
    <col min="5" max="5" width="1.57421875" style="195" customWidth="1"/>
    <col min="6" max="6" width="12.421875" style="195" customWidth="1"/>
    <col min="7" max="7" width="1.57421875" style="195" customWidth="1"/>
    <col min="8" max="8" width="12.421875" style="195" customWidth="1"/>
    <col min="9" max="9" width="11.00390625" style="195" customWidth="1"/>
    <col min="10" max="10" width="15.00390625" style="195" customWidth="1"/>
    <col min="11" max="11" width="4.8515625" style="195" customWidth="1"/>
    <col min="12" max="12" width="8.57421875" style="195" customWidth="1"/>
    <col min="13" max="13" width="11.57421875" style="195" customWidth="1"/>
    <col min="14" max="14" width="15.00390625" style="195" customWidth="1"/>
    <col min="15" max="16384" width="11.00390625" style="195" customWidth="1"/>
  </cols>
  <sheetData>
    <row r="1" spans="1:10" s="198" customFormat="1" ht="23.25" customHeight="1">
      <c r="A1" s="196" t="s">
        <v>126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s="198" customFormat="1" ht="23.25" customHeight="1">
      <c r="A2" s="199" t="s">
        <v>119</v>
      </c>
      <c r="B2" s="197"/>
      <c r="C2" s="197"/>
      <c r="D2" s="197"/>
      <c r="E2" s="197"/>
      <c r="F2" s="197"/>
      <c r="G2" s="197"/>
      <c r="H2" s="197"/>
      <c r="I2" s="197"/>
      <c r="J2" s="197"/>
    </row>
    <row r="3" spans="1:10" s="198" customFormat="1" ht="23.25" customHeight="1">
      <c r="A3" s="84" t="s">
        <v>164</v>
      </c>
      <c r="B3" s="197"/>
      <c r="C3" s="197"/>
      <c r="D3" s="197"/>
      <c r="E3" s="200"/>
      <c r="F3" s="200"/>
      <c r="G3" s="200"/>
      <c r="H3" s="200"/>
      <c r="I3" s="200"/>
      <c r="J3" s="200"/>
    </row>
    <row r="4" spans="1:10" ht="15" customHeight="1">
      <c r="A4" s="201"/>
      <c r="B4" s="202"/>
      <c r="C4" s="202"/>
      <c r="D4" s="202"/>
      <c r="E4" s="203"/>
      <c r="F4" s="203"/>
      <c r="G4" s="203"/>
      <c r="H4" s="203"/>
      <c r="I4" s="203"/>
      <c r="J4" s="203"/>
    </row>
    <row r="5" spans="1:16" ht="21" customHeight="1">
      <c r="A5" s="53"/>
      <c r="B5" s="51"/>
      <c r="C5" s="204" t="s">
        <v>1</v>
      </c>
      <c r="D5" s="51"/>
      <c r="E5" s="51"/>
      <c r="F5" s="311" t="s">
        <v>28</v>
      </c>
      <c r="G5" s="311"/>
      <c r="H5" s="311"/>
      <c r="J5" s="204"/>
      <c r="L5" s="51"/>
      <c r="M5" s="51"/>
      <c r="N5" s="205"/>
      <c r="O5" s="206"/>
      <c r="P5" s="206"/>
    </row>
    <row r="6" spans="1:16" ht="21" customHeight="1">
      <c r="A6" s="53"/>
      <c r="B6" s="21">
        <v>2560</v>
      </c>
      <c r="C6" s="30"/>
      <c r="D6" s="21">
        <v>2559</v>
      </c>
      <c r="E6" s="30"/>
      <c r="F6" s="21">
        <v>2560</v>
      </c>
      <c r="G6" s="30"/>
      <c r="H6" s="21">
        <v>2559</v>
      </c>
      <c r="J6" s="21"/>
      <c r="K6" s="30"/>
      <c r="L6" s="21"/>
      <c r="M6" s="30"/>
      <c r="N6" s="21"/>
      <c r="O6" s="30"/>
      <c r="P6" s="21"/>
    </row>
    <row r="7" spans="1:10" ht="21" customHeight="1">
      <c r="A7" s="193"/>
      <c r="B7" s="312" t="s">
        <v>15</v>
      </c>
      <c r="C7" s="312"/>
      <c r="D7" s="312"/>
      <c r="E7" s="312"/>
      <c r="F7" s="312"/>
      <c r="G7" s="312"/>
      <c r="H7" s="312"/>
      <c r="I7" s="203"/>
      <c r="J7" s="203"/>
    </row>
    <row r="8" spans="1:8" ht="21" customHeight="1">
      <c r="A8" s="207" t="s">
        <v>47</v>
      </c>
      <c r="B8" s="50"/>
      <c r="C8" s="52"/>
      <c r="D8" s="50"/>
      <c r="E8" s="51"/>
      <c r="F8" s="50"/>
      <c r="G8" s="52"/>
      <c r="H8" s="50"/>
    </row>
    <row r="9" spans="1:9" ht="21" customHeight="1">
      <c r="A9" s="55" t="s">
        <v>169</v>
      </c>
      <c r="B9" s="106">
        <v>-11339</v>
      </c>
      <c r="C9" s="106"/>
      <c r="D9" s="106">
        <v>-13028</v>
      </c>
      <c r="E9" s="106"/>
      <c r="F9" s="106">
        <v>-4245</v>
      </c>
      <c r="G9" s="106"/>
      <c r="H9" s="106">
        <v>-13921</v>
      </c>
      <c r="I9" s="76"/>
    </row>
    <row r="10" spans="1:9" ht="9" customHeight="1">
      <c r="A10" s="55"/>
      <c r="B10" s="106"/>
      <c r="C10" s="106"/>
      <c r="D10" s="106"/>
      <c r="E10" s="106"/>
      <c r="F10" s="106"/>
      <c r="G10" s="106"/>
      <c r="H10" s="106"/>
      <c r="I10" s="76"/>
    </row>
    <row r="11" spans="1:8" ht="21" customHeight="1">
      <c r="A11" s="208" t="s">
        <v>48</v>
      </c>
      <c r="B11" s="106"/>
      <c r="C11" s="106"/>
      <c r="D11" s="106"/>
      <c r="E11" s="106"/>
      <c r="F11" s="106"/>
      <c r="G11" s="209"/>
      <c r="H11" s="106"/>
    </row>
    <row r="12" spans="1:8" ht="21" customHeight="1">
      <c r="A12" s="55" t="s">
        <v>69</v>
      </c>
      <c r="B12" s="106">
        <v>45482</v>
      </c>
      <c r="C12" s="106"/>
      <c r="D12" s="106">
        <v>47977</v>
      </c>
      <c r="E12" s="106"/>
      <c r="F12" s="106">
        <v>34601</v>
      </c>
      <c r="G12" s="106"/>
      <c r="H12" s="106">
        <v>36896</v>
      </c>
    </row>
    <row r="13" spans="1:8" ht="21" customHeight="1">
      <c r="A13" s="53" t="s">
        <v>68</v>
      </c>
      <c r="B13" s="106">
        <v>460</v>
      </c>
      <c r="C13" s="106"/>
      <c r="D13" s="106">
        <v>378</v>
      </c>
      <c r="E13" s="106"/>
      <c r="F13" s="106">
        <v>371</v>
      </c>
      <c r="G13" s="106"/>
      <c r="H13" s="106">
        <v>300</v>
      </c>
    </row>
    <row r="14" spans="1:8" ht="21" customHeight="1" hidden="1">
      <c r="A14" s="53" t="s">
        <v>70</v>
      </c>
      <c r="B14" s="106"/>
      <c r="C14" s="106"/>
      <c r="D14" s="106"/>
      <c r="E14" s="106"/>
      <c r="F14" s="106"/>
      <c r="G14" s="106"/>
      <c r="H14" s="106"/>
    </row>
    <row r="15" spans="1:8" ht="21" customHeight="1" hidden="1">
      <c r="A15" s="53" t="s">
        <v>118</v>
      </c>
      <c r="B15" s="106">
        <v>0</v>
      </c>
      <c r="C15" s="106"/>
      <c r="D15" s="106">
        <v>0</v>
      </c>
      <c r="E15" s="106"/>
      <c r="F15" s="106">
        <v>0</v>
      </c>
      <c r="G15" s="106"/>
      <c r="H15" s="106">
        <v>0</v>
      </c>
    </row>
    <row r="16" spans="1:8" ht="21" customHeight="1">
      <c r="A16" s="53" t="s">
        <v>192</v>
      </c>
      <c r="B16" s="106"/>
      <c r="C16" s="106"/>
      <c r="D16" s="106"/>
      <c r="E16" s="106"/>
      <c r="F16" s="106"/>
      <c r="G16" s="106"/>
      <c r="H16" s="106"/>
    </row>
    <row r="17" spans="1:8" ht="21" customHeight="1">
      <c r="A17" s="295" t="s">
        <v>193</v>
      </c>
      <c r="B17" s="106">
        <v>-42</v>
      </c>
      <c r="C17" s="106"/>
      <c r="D17" s="106">
        <v>18</v>
      </c>
      <c r="E17" s="106"/>
      <c r="F17" s="106">
        <v>-42</v>
      </c>
      <c r="G17" s="106"/>
      <c r="H17" s="106">
        <v>18</v>
      </c>
    </row>
    <row r="18" spans="1:8" ht="21" customHeight="1" hidden="1">
      <c r="A18" s="62" t="s">
        <v>106</v>
      </c>
      <c r="B18" s="106">
        <v>0</v>
      </c>
      <c r="C18" s="106"/>
      <c r="D18" s="106">
        <v>0</v>
      </c>
      <c r="E18" s="106"/>
      <c r="F18" s="106">
        <v>0</v>
      </c>
      <c r="G18" s="106"/>
      <c r="H18" s="106">
        <v>0</v>
      </c>
    </row>
    <row r="19" spans="1:8" ht="21" customHeight="1">
      <c r="A19" s="53" t="s">
        <v>135</v>
      </c>
      <c r="B19" s="106">
        <v>0</v>
      </c>
      <c r="C19" s="106"/>
      <c r="D19" s="106">
        <v>-10</v>
      </c>
      <c r="E19" s="106"/>
      <c r="F19" s="106">
        <v>0</v>
      </c>
      <c r="G19" s="106"/>
      <c r="H19" s="106">
        <v>-10</v>
      </c>
    </row>
    <row r="20" spans="1:8" ht="21" customHeight="1">
      <c r="A20" s="15" t="s">
        <v>172</v>
      </c>
      <c r="B20" s="106">
        <v>-2035</v>
      </c>
      <c r="C20" s="106"/>
      <c r="D20" s="106">
        <v>-810</v>
      </c>
      <c r="E20" s="106"/>
      <c r="F20" s="106">
        <v>-2166</v>
      </c>
      <c r="G20" s="106"/>
      <c r="H20" s="106">
        <v>-1049</v>
      </c>
    </row>
    <row r="21" spans="1:8" ht="22.5" customHeight="1" hidden="1">
      <c r="A21" s="49" t="s">
        <v>107</v>
      </c>
      <c r="B21" s="106"/>
      <c r="C21" s="106"/>
      <c r="D21" s="106"/>
      <c r="E21" s="106"/>
      <c r="F21" s="106"/>
      <c r="G21" s="106"/>
      <c r="H21" s="106"/>
    </row>
    <row r="22" spans="1:254" ht="21" customHeight="1">
      <c r="A22" s="53" t="s">
        <v>171</v>
      </c>
      <c r="B22" s="106">
        <v>239</v>
      </c>
      <c r="C22" s="106"/>
      <c r="D22" s="106">
        <v>17</v>
      </c>
      <c r="E22" s="106"/>
      <c r="F22" s="106">
        <v>29</v>
      </c>
      <c r="G22" s="106"/>
      <c r="H22" s="106">
        <v>17</v>
      </c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</row>
    <row r="23" spans="1:8" ht="21" customHeight="1">
      <c r="A23" s="53" t="s">
        <v>36</v>
      </c>
      <c r="B23" s="106">
        <v>224</v>
      </c>
      <c r="C23" s="106"/>
      <c r="D23" s="106">
        <v>213</v>
      </c>
      <c r="E23" s="106"/>
      <c r="F23" s="106">
        <v>3400</v>
      </c>
      <c r="G23" s="106"/>
      <c r="H23" s="106">
        <v>3368</v>
      </c>
    </row>
    <row r="24" spans="1:8" ht="21" customHeight="1">
      <c r="A24" s="53" t="s">
        <v>200</v>
      </c>
      <c r="B24" s="106">
        <v>1537</v>
      </c>
      <c r="C24" s="106"/>
      <c r="D24" s="106">
        <v>1351</v>
      </c>
      <c r="E24" s="106"/>
      <c r="F24" s="106">
        <v>1379</v>
      </c>
      <c r="G24" s="106"/>
      <c r="H24" s="106">
        <v>1220</v>
      </c>
    </row>
    <row r="25" spans="1:254" ht="22.5" customHeight="1" hidden="1">
      <c r="A25" s="53" t="s">
        <v>71</v>
      </c>
      <c r="B25" s="106"/>
      <c r="C25" s="106"/>
      <c r="D25" s="106">
        <v>0</v>
      </c>
      <c r="E25" s="106"/>
      <c r="F25" s="106"/>
      <c r="G25" s="106"/>
      <c r="H25" s="106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</row>
    <row r="26" spans="1:254" ht="22.5" customHeight="1" hidden="1">
      <c r="A26" s="53" t="s">
        <v>43</v>
      </c>
      <c r="B26" s="106"/>
      <c r="C26" s="106"/>
      <c r="D26" s="106">
        <v>0</v>
      </c>
      <c r="E26" s="194"/>
      <c r="F26" s="106"/>
      <c r="G26" s="210"/>
      <c r="H26" s="106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</row>
    <row r="27" spans="1:8" ht="21" customHeight="1">
      <c r="A27" s="53" t="s">
        <v>173</v>
      </c>
      <c r="B27" s="211">
        <v>171</v>
      </c>
      <c r="C27" s="209"/>
      <c r="D27" s="211">
        <v>-4142</v>
      </c>
      <c r="E27" s="106"/>
      <c r="F27" s="211">
        <v>274</v>
      </c>
      <c r="G27" s="106"/>
      <c r="H27" s="211">
        <v>-3473</v>
      </c>
    </row>
    <row r="28" spans="1:7" s="70" customFormat="1" ht="21" customHeight="1">
      <c r="A28" s="54" t="s">
        <v>96</v>
      </c>
      <c r="C28" s="212"/>
      <c r="E28" s="212"/>
      <c r="G28" s="56"/>
    </row>
    <row r="29" spans="1:8" s="70" customFormat="1" ht="21" customHeight="1">
      <c r="A29" s="54" t="s">
        <v>108</v>
      </c>
      <c r="B29" s="105">
        <f>SUM(B9:B27)</f>
        <v>34697</v>
      </c>
      <c r="C29" s="212"/>
      <c r="D29" s="105">
        <f>SUM(D9:D27)</f>
        <v>31964</v>
      </c>
      <c r="E29" s="212"/>
      <c r="F29" s="105">
        <f>SUM(F9:F27)</f>
        <v>33601</v>
      </c>
      <c r="G29" s="56"/>
      <c r="H29" s="105">
        <f>SUM(H9:H27)</f>
        <v>23366</v>
      </c>
    </row>
    <row r="30" spans="1:8" s="70" customFormat="1" ht="9" customHeight="1">
      <c r="A30" s="54"/>
      <c r="B30" s="56"/>
      <c r="C30" s="212"/>
      <c r="D30" s="56"/>
      <c r="E30" s="212"/>
      <c r="F30" s="56"/>
      <c r="G30" s="56"/>
      <c r="H30" s="56"/>
    </row>
    <row r="31" ht="27" customHeight="1">
      <c r="A31" s="213" t="s">
        <v>182</v>
      </c>
    </row>
    <row r="32" spans="1:8" ht="21" customHeight="1">
      <c r="A32" s="203" t="s">
        <v>29</v>
      </c>
      <c r="B32" s="106">
        <v>-26827</v>
      </c>
      <c r="C32" s="106"/>
      <c r="D32" s="106">
        <v>-24550</v>
      </c>
      <c r="E32" s="194"/>
      <c r="F32" s="106">
        <v>-21646</v>
      </c>
      <c r="G32" s="194"/>
      <c r="H32" s="106">
        <v>-21710</v>
      </c>
    </row>
    <row r="33" spans="1:14" ht="21" customHeight="1">
      <c r="A33" s="55" t="s">
        <v>195</v>
      </c>
      <c r="B33" s="106">
        <v>2757</v>
      </c>
      <c r="C33" s="106"/>
      <c r="D33" s="106">
        <v>2732</v>
      </c>
      <c r="E33" s="194"/>
      <c r="F33" s="106">
        <v>-830</v>
      </c>
      <c r="G33" s="194"/>
      <c r="H33" s="106">
        <v>-2220</v>
      </c>
      <c r="J33" s="296"/>
      <c r="L33" s="296"/>
      <c r="M33" s="296"/>
      <c r="N33" s="296"/>
    </row>
    <row r="34" spans="1:13" ht="21" customHeight="1">
      <c r="A34" s="203" t="s">
        <v>25</v>
      </c>
      <c r="B34" s="106">
        <v>6899</v>
      </c>
      <c r="C34" s="106"/>
      <c r="D34" s="106">
        <v>-27592</v>
      </c>
      <c r="E34" s="194"/>
      <c r="F34" s="106">
        <v>1215</v>
      </c>
      <c r="G34" s="194"/>
      <c r="H34" s="106">
        <v>-8148</v>
      </c>
      <c r="M34" s="296"/>
    </row>
    <row r="35" spans="1:14" ht="21" customHeight="1">
      <c r="A35" s="203" t="s">
        <v>196</v>
      </c>
      <c r="B35" s="106">
        <v>-139</v>
      </c>
      <c r="C35" s="106"/>
      <c r="D35" s="106">
        <v>-475</v>
      </c>
      <c r="E35" s="194"/>
      <c r="F35" s="106">
        <v>-792</v>
      </c>
      <c r="G35" s="194"/>
      <c r="H35" s="106">
        <v>-576</v>
      </c>
      <c r="J35" s="296"/>
      <c r="L35" s="296"/>
      <c r="M35" s="296"/>
      <c r="N35" s="296"/>
    </row>
    <row r="36" spans="1:8" ht="21" customHeight="1">
      <c r="A36" s="203" t="s">
        <v>128</v>
      </c>
      <c r="B36" s="106">
        <v>0</v>
      </c>
      <c r="C36" s="106"/>
      <c r="D36" s="106">
        <v>49</v>
      </c>
      <c r="E36" s="194"/>
      <c r="F36" s="106">
        <v>0</v>
      </c>
      <c r="G36" s="194"/>
      <c r="H36" s="106">
        <v>49</v>
      </c>
    </row>
    <row r="37" spans="1:8" ht="21.75">
      <c r="A37" s="214" t="s">
        <v>183</v>
      </c>
      <c r="B37" s="215">
        <f>SUM(B32:B36)</f>
        <v>-17310</v>
      </c>
      <c r="C37" s="106"/>
      <c r="D37" s="215">
        <f>SUM(D32:D36)</f>
        <v>-49836</v>
      </c>
      <c r="E37" s="216"/>
      <c r="F37" s="215">
        <f>SUM(F32:F36)</f>
        <v>-22053</v>
      </c>
      <c r="G37" s="216"/>
      <c r="H37" s="215">
        <f>SUM(H32:H36)</f>
        <v>-32605</v>
      </c>
    </row>
    <row r="38" spans="1:10" s="198" customFormat="1" ht="23.25" customHeight="1">
      <c r="A38" s="196" t="s">
        <v>126</v>
      </c>
      <c r="B38" s="197"/>
      <c r="C38" s="197"/>
      <c r="D38" s="197"/>
      <c r="E38" s="197"/>
      <c r="F38" s="197"/>
      <c r="G38" s="197"/>
      <c r="H38" s="197"/>
      <c r="I38" s="197"/>
      <c r="J38" s="197"/>
    </row>
    <row r="39" spans="1:10" s="198" customFormat="1" ht="23.25" customHeight="1">
      <c r="A39" s="199" t="str">
        <f>+A2</f>
        <v>งบกระแสเงินสด   </v>
      </c>
      <c r="B39" s="197"/>
      <c r="C39" s="197"/>
      <c r="D39" s="197"/>
      <c r="E39" s="197"/>
      <c r="F39" s="197"/>
      <c r="G39" s="197"/>
      <c r="H39" s="197"/>
      <c r="I39" s="197"/>
      <c r="J39" s="197"/>
    </row>
    <row r="40" spans="1:10" s="198" customFormat="1" ht="23.25" customHeight="1">
      <c r="A40" s="84" t="str">
        <f>A3</f>
        <v>สำหรับงวดสามเดือนสิ้นสุดวันที่ 31 มีนาคม 2560 (ไม่ได้ตรวจสอบ)</v>
      </c>
      <c r="B40" s="197"/>
      <c r="C40" s="197"/>
      <c r="D40" s="197"/>
      <c r="E40" s="200"/>
      <c r="F40" s="200"/>
      <c r="G40" s="200"/>
      <c r="H40" s="200"/>
      <c r="I40" s="200"/>
      <c r="J40" s="200"/>
    </row>
    <row r="41" spans="1:10" ht="12" customHeight="1">
      <c r="A41" s="201"/>
      <c r="B41" s="202"/>
      <c r="C41" s="202"/>
      <c r="D41" s="202"/>
      <c r="E41" s="203"/>
      <c r="F41" s="203"/>
      <c r="G41" s="203"/>
      <c r="H41" s="203"/>
      <c r="I41" s="203"/>
      <c r="J41" s="203"/>
    </row>
    <row r="42" spans="1:8" ht="20.25" customHeight="1">
      <c r="A42" s="53"/>
      <c r="B42" s="217"/>
      <c r="C42" s="217" t="str">
        <f>+C5</f>
        <v>งบการเงินรวม</v>
      </c>
      <c r="D42" s="217"/>
      <c r="E42" s="217"/>
      <c r="F42" s="217"/>
      <c r="G42" s="217" t="str">
        <f>+F5</f>
        <v>งบการเงินเฉพาะกิจการ</v>
      </c>
      <c r="H42" s="217"/>
    </row>
    <row r="43" spans="1:8" ht="20.25" customHeight="1">
      <c r="A43" s="53"/>
      <c r="B43" s="21">
        <v>2560</v>
      </c>
      <c r="C43" s="30"/>
      <c r="D43" s="21">
        <v>2559</v>
      </c>
      <c r="E43" s="30"/>
      <c r="F43" s="21">
        <v>2560</v>
      </c>
      <c r="G43" s="30"/>
      <c r="H43" s="21">
        <v>2559</v>
      </c>
    </row>
    <row r="44" spans="1:8" ht="20.25" customHeight="1">
      <c r="A44" s="53"/>
      <c r="B44" s="313" t="str">
        <f>+B7</f>
        <v>(พันบาท)</v>
      </c>
      <c r="C44" s="313"/>
      <c r="D44" s="313"/>
      <c r="E44" s="313"/>
      <c r="F44" s="313"/>
      <c r="G44" s="313"/>
      <c r="H44" s="313"/>
    </row>
    <row r="45" spans="1:8" ht="21.75">
      <c r="A45" s="208" t="s">
        <v>174</v>
      </c>
      <c r="B45" s="209"/>
      <c r="C45" s="106"/>
      <c r="D45" s="209"/>
      <c r="E45" s="194"/>
      <c r="F45" s="209"/>
      <c r="G45" s="194"/>
      <c r="H45" s="209"/>
    </row>
    <row r="46" spans="1:8" ht="21" customHeight="1">
      <c r="A46" s="203" t="s">
        <v>50</v>
      </c>
      <c r="B46" s="106">
        <v>34088</v>
      </c>
      <c r="C46" s="106"/>
      <c r="D46" s="106">
        <v>59375</v>
      </c>
      <c r="E46" s="194"/>
      <c r="F46" s="106">
        <v>34368</v>
      </c>
      <c r="G46" s="194"/>
      <c r="H46" s="106">
        <v>38528</v>
      </c>
    </row>
    <row r="47" spans="1:8" ht="21" customHeight="1">
      <c r="A47" s="55" t="s">
        <v>197</v>
      </c>
      <c r="B47" s="106">
        <v>10015</v>
      </c>
      <c r="C47" s="106"/>
      <c r="D47" s="106">
        <v>11543</v>
      </c>
      <c r="E47" s="194"/>
      <c r="F47" s="106">
        <v>5874</v>
      </c>
      <c r="G47" s="194"/>
      <c r="H47" s="106">
        <v>9638</v>
      </c>
    </row>
    <row r="48" spans="1:8" ht="21" customHeight="1">
      <c r="A48" s="53" t="s">
        <v>51</v>
      </c>
      <c r="B48" s="106">
        <v>-732</v>
      </c>
      <c r="C48" s="106"/>
      <c r="D48" s="106">
        <v>135</v>
      </c>
      <c r="E48" s="194"/>
      <c r="F48" s="106">
        <v>-1074</v>
      </c>
      <c r="G48" s="194"/>
      <c r="H48" s="106">
        <v>1071</v>
      </c>
    </row>
    <row r="49" spans="1:8" ht="21" customHeight="1" hidden="1">
      <c r="A49" s="53" t="s">
        <v>146</v>
      </c>
      <c r="B49" s="106">
        <v>0</v>
      </c>
      <c r="C49" s="106"/>
      <c r="D49" s="106">
        <v>0</v>
      </c>
      <c r="E49" s="194"/>
      <c r="F49" s="106">
        <v>0</v>
      </c>
      <c r="G49" s="194"/>
      <c r="H49" s="106">
        <v>0</v>
      </c>
    </row>
    <row r="50" spans="1:8" ht="21" customHeight="1">
      <c r="A50" s="53" t="s">
        <v>52</v>
      </c>
      <c r="B50" s="106">
        <v>12</v>
      </c>
      <c r="C50" s="106"/>
      <c r="D50" s="106">
        <v>-29</v>
      </c>
      <c r="E50" s="194"/>
      <c r="F50" s="106">
        <v>13</v>
      </c>
      <c r="G50" s="194"/>
      <c r="H50" s="106">
        <v>0</v>
      </c>
    </row>
    <row r="51" spans="1:8" ht="21.75">
      <c r="A51" s="214" t="s">
        <v>184</v>
      </c>
      <c r="B51" s="215">
        <f>SUM(B46:B50)</f>
        <v>43383</v>
      </c>
      <c r="C51" s="218"/>
      <c r="D51" s="215">
        <f>SUM(D46:D50)</f>
        <v>71024</v>
      </c>
      <c r="E51" s="216"/>
      <c r="F51" s="215">
        <f>SUM(F46:F50)</f>
        <v>39181</v>
      </c>
      <c r="G51" s="216"/>
      <c r="H51" s="215">
        <f>SUM(H46:H50)</f>
        <v>49237</v>
      </c>
    </row>
    <row r="52" spans="1:9" ht="9.75" customHeight="1">
      <c r="A52" s="55"/>
      <c r="B52" s="106"/>
      <c r="C52" s="106"/>
      <c r="D52" s="106"/>
      <c r="E52" s="106"/>
      <c r="F52" s="106"/>
      <c r="G52" s="106"/>
      <c r="H52" s="106"/>
      <c r="I52" s="76"/>
    </row>
    <row r="53" spans="1:8" s="220" customFormat="1" ht="22.5" customHeight="1" hidden="1">
      <c r="A53" s="139" t="s">
        <v>97</v>
      </c>
      <c r="B53" s="218">
        <f>SUM(B29:B36,B46:B50)</f>
        <v>60770</v>
      </c>
      <c r="C53" s="219"/>
      <c r="D53" s="218">
        <f>SUM(D29:D36,D46:D50)</f>
        <v>53152</v>
      </c>
      <c r="E53" s="219"/>
      <c r="F53" s="218">
        <f>SUM(F29:F36,F46:F50)</f>
        <v>50729</v>
      </c>
      <c r="G53" s="219"/>
      <c r="H53" s="218">
        <f>SUM(H29:H36,H46:H50)</f>
        <v>39998</v>
      </c>
    </row>
    <row r="54" spans="1:8" ht="24.75" customHeight="1" hidden="1">
      <c r="A54" s="55" t="s">
        <v>53</v>
      </c>
      <c r="B54" s="106">
        <v>0</v>
      </c>
      <c r="C54" s="106"/>
      <c r="D54" s="106">
        <v>0</v>
      </c>
      <c r="E54" s="194"/>
      <c r="F54" s="106">
        <v>0</v>
      </c>
      <c r="G54" s="194"/>
      <c r="H54" s="106">
        <v>0</v>
      </c>
    </row>
    <row r="55" spans="1:8" s="70" customFormat="1" ht="22.5" customHeight="1">
      <c r="A55" s="193" t="s">
        <v>54</v>
      </c>
      <c r="B55" s="105">
        <f>+B53+B54</f>
        <v>60770</v>
      </c>
      <c r="C55" s="56"/>
      <c r="D55" s="105">
        <f>+D53+D54</f>
        <v>53152</v>
      </c>
      <c r="E55" s="56"/>
      <c r="F55" s="105">
        <f>+F53+F54</f>
        <v>50729</v>
      </c>
      <c r="G55" s="56"/>
      <c r="H55" s="105">
        <f>+H53+H54</f>
        <v>39998</v>
      </c>
    </row>
    <row r="56" spans="1:9" ht="9.75" customHeight="1">
      <c r="A56" s="55"/>
      <c r="B56" s="106"/>
      <c r="C56" s="106"/>
      <c r="D56" s="106"/>
      <c r="E56" s="106"/>
      <c r="F56" s="106"/>
      <c r="G56" s="106"/>
      <c r="H56" s="106"/>
      <c r="I56" s="76"/>
    </row>
    <row r="57" spans="1:8" ht="22.5" customHeight="1">
      <c r="A57" s="221" t="s">
        <v>55</v>
      </c>
      <c r="B57" s="106"/>
      <c r="C57" s="106"/>
      <c r="D57" s="106"/>
      <c r="E57" s="106"/>
      <c r="F57" s="106"/>
      <c r="G57" s="106"/>
      <c r="H57" s="106"/>
    </row>
    <row r="58" spans="1:8" ht="22.5" customHeight="1" hidden="1">
      <c r="A58" s="222" t="s">
        <v>56</v>
      </c>
      <c r="B58" s="106">
        <v>0</v>
      </c>
      <c r="C58" s="39"/>
      <c r="D58" s="106">
        <v>0</v>
      </c>
      <c r="E58" s="202"/>
      <c r="F58" s="106">
        <v>0</v>
      </c>
      <c r="G58" s="194"/>
      <c r="H58" s="106">
        <v>0</v>
      </c>
    </row>
    <row r="59" spans="1:8" ht="22.5" customHeight="1" hidden="1">
      <c r="A59" s="222" t="s">
        <v>72</v>
      </c>
      <c r="B59" s="106"/>
      <c r="C59" s="39"/>
      <c r="D59" s="106"/>
      <c r="E59" s="202"/>
      <c r="F59" s="106"/>
      <c r="G59" s="194"/>
      <c r="H59" s="106"/>
    </row>
    <row r="60" spans="1:8" ht="22.5" customHeight="1">
      <c r="A60" s="53" t="s">
        <v>57</v>
      </c>
      <c r="B60" s="106">
        <v>-7474</v>
      </c>
      <c r="C60" s="39"/>
      <c r="D60" s="106">
        <v>-25887</v>
      </c>
      <c r="E60" s="202"/>
      <c r="F60" s="106">
        <v>-6876</v>
      </c>
      <c r="G60" s="194"/>
      <c r="H60" s="106">
        <v>-24973</v>
      </c>
    </row>
    <row r="61" spans="1:8" ht="22.5" customHeight="1" hidden="1">
      <c r="A61" s="55" t="s">
        <v>121</v>
      </c>
      <c r="B61" s="106"/>
      <c r="C61" s="39"/>
      <c r="D61" s="106">
        <v>0</v>
      </c>
      <c r="E61" s="202"/>
      <c r="F61" s="106"/>
      <c r="G61" s="194"/>
      <c r="H61" s="106">
        <v>0</v>
      </c>
    </row>
    <row r="62" spans="1:8" ht="22.5" customHeight="1">
      <c r="A62" s="55" t="s">
        <v>58</v>
      </c>
      <c r="B62" s="106">
        <v>0</v>
      </c>
      <c r="C62" s="39"/>
      <c r="D62" s="106">
        <v>-1412</v>
      </c>
      <c r="E62" s="202"/>
      <c r="F62" s="106">
        <v>0</v>
      </c>
      <c r="G62" s="194"/>
      <c r="H62" s="106">
        <v>-410</v>
      </c>
    </row>
    <row r="63" spans="1:8" s="70" customFormat="1" ht="22.5" customHeight="1">
      <c r="A63" s="193" t="s">
        <v>185</v>
      </c>
      <c r="B63" s="223">
        <f>SUM(B58:B62)</f>
        <v>-7474</v>
      </c>
      <c r="C63" s="40"/>
      <c r="D63" s="223">
        <f>SUM(D58:D62)</f>
        <v>-27299</v>
      </c>
      <c r="E63" s="202"/>
      <c r="F63" s="223">
        <f>SUM(F58:F62)</f>
        <v>-6876</v>
      </c>
      <c r="G63" s="40"/>
      <c r="H63" s="223">
        <f>SUM(H58:H62)</f>
        <v>-25383</v>
      </c>
    </row>
    <row r="64" spans="1:9" ht="9.75" customHeight="1">
      <c r="A64" s="55"/>
      <c r="B64" s="106"/>
      <c r="C64" s="106"/>
      <c r="D64" s="106"/>
      <c r="E64" s="106"/>
      <c r="F64" s="106"/>
      <c r="G64" s="106"/>
      <c r="H64" s="106"/>
      <c r="I64" s="76"/>
    </row>
    <row r="65" spans="1:8" ht="22.5" customHeight="1">
      <c r="A65" s="221" t="s">
        <v>59</v>
      </c>
      <c r="B65" s="106"/>
      <c r="C65" s="209"/>
      <c r="D65" s="106"/>
      <c r="E65" s="202"/>
      <c r="F65" s="106"/>
      <c r="G65" s="209"/>
      <c r="H65" s="106"/>
    </row>
    <row r="66" spans="1:8" ht="22.5" customHeight="1">
      <c r="A66" s="222" t="s">
        <v>60</v>
      </c>
      <c r="B66" s="106">
        <v>-232</v>
      </c>
      <c r="C66" s="39"/>
      <c r="D66" s="106">
        <v>-218</v>
      </c>
      <c r="E66" s="202"/>
      <c r="F66" s="106">
        <v>-3409</v>
      </c>
      <c r="G66" s="39"/>
      <c r="H66" s="106">
        <v>-3372</v>
      </c>
    </row>
    <row r="67" spans="1:8" ht="22.5" customHeight="1" hidden="1">
      <c r="A67" s="222" t="s">
        <v>61</v>
      </c>
      <c r="B67" s="106"/>
      <c r="C67" s="39"/>
      <c r="D67" s="106">
        <v>0</v>
      </c>
      <c r="E67" s="202"/>
      <c r="F67" s="106"/>
      <c r="G67" s="39"/>
      <c r="H67" s="106">
        <v>0</v>
      </c>
    </row>
    <row r="68" spans="1:8" ht="22.5" customHeight="1" hidden="1">
      <c r="A68" s="224" t="s">
        <v>129</v>
      </c>
      <c r="B68" s="106"/>
      <c r="C68" s="39"/>
      <c r="D68" s="106">
        <v>0</v>
      </c>
      <c r="E68" s="202"/>
      <c r="F68" s="106"/>
      <c r="G68" s="39"/>
      <c r="H68" s="106"/>
    </row>
    <row r="69" spans="1:8" ht="22.5" customHeight="1">
      <c r="A69" s="224" t="s">
        <v>176</v>
      </c>
      <c r="B69" s="106">
        <v>-40000</v>
      </c>
      <c r="C69" s="39"/>
      <c r="D69" s="106">
        <v>-15500</v>
      </c>
      <c r="E69" s="202"/>
      <c r="F69" s="106">
        <v>-40000</v>
      </c>
      <c r="G69" s="39"/>
      <c r="H69" s="106">
        <v>-15500</v>
      </c>
    </row>
    <row r="70" spans="1:8" ht="22.5" customHeight="1">
      <c r="A70" s="225" t="s">
        <v>137</v>
      </c>
      <c r="B70" s="106">
        <v>0</v>
      </c>
      <c r="C70" s="39"/>
      <c r="D70" s="106">
        <v>0</v>
      </c>
      <c r="E70" s="202"/>
      <c r="F70" s="106">
        <v>7000</v>
      </c>
      <c r="G70" s="39"/>
      <c r="H70" s="106">
        <v>20000</v>
      </c>
    </row>
    <row r="71" spans="1:8" ht="22.5" customHeight="1" hidden="1">
      <c r="A71" s="225" t="s">
        <v>122</v>
      </c>
      <c r="B71" s="106">
        <v>0</v>
      </c>
      <c r="C71" s="39"/>
      <c r="D71" s="106">
        <v>0</v>
      </c>
      <c r="E71" s="202"/>
      <c r="F71" s="106">
        <v>0</v>
      </c>
      <c r="G71" s="39"/>
      <c r="H71" s="106">
        <v>0</v>
      </c>
    </row>
    <row r="72" spans="1:8" s="70" customFormat="1" ht="22.5" customHeight="1">
      <c r="A72" s="193" t="s">
        <v>186</v>
      </c>
      <c r="B72" s="226">
        <f>SUM(B66:B71)</f>
        <v>-40232</v>
      </c>
      <c r="C72" s="56"/>
      <c r="D72" s="226">
        <f>SUM(D66:D71)</f>
        <v>-15718</v>
      </c>
      <c r="E72" s="56"/>
      <c r="F72" s="226">
        <f>SUM(F66:F71)</f>
        <v>-36409</v>
      </c>
      <c r="G72" s="56"/>
      <c r="H72" s="226">
        <f>SUM(H66:H71)</f>
        <v>1128</v>
      </c>
    </row>
    <row r="73" spans="1:9" ht="9.75" customHeight="1">
      <c r="A73" s="55"/>
      <c r="B73" s="106"/>
      <c r="C73" s="106"/>
      <c r="D73" s="106"/>
      <c r="E73" s="106"/>
      <c r="F73" s="106"/>
      <c r="G73" s="106"/>
      <c r="H73" s="106"/>
      <c r="I73" s="76"/>
    </row>
    <row r="74" spans="1:11" s="70" customFormat="1" ht="22.5" customHeight="1">
      <c r="A74" s="193" t="s">
        <v>187</v>
      </c>
      <c r="B74" s="56">
        <f>SUM(B72,B63,B55)</f>
        <v>13064</v>
      </c>
      <c r="C74" s="56"/>
      <c r="D74" s="56">
        <f>SUM(D72,D63,D55)</f>
        <v>10135</v>
      </c>
      <c r="E74" s="56"/>
      <c r="F74" s="56">
        <f>SUM(F72,F63,F55)</f>
        <v>7444</v>
      </c>
      <c r="G74" s="56"/>
      <c r="H74" s="56">
        <f>SUM(H72,H63,H55)</f>
        <v>15743</v>
      </c>
      <c r="K74" s="227" t="s">
        <v>115</v>
      </c>
    </row>
    <row r="75" spans="1:8" ht="22.5" customHeight="1">
      <c r="A75" s="75" t="s">
        <v>104</v>
      </c>
      <c r="B75" s="106">
        <v>17766</v>
      </c>
      <c r="C75" s="39"/>
      <c r="D75" s="106">
        <v>21187</v>
      </c>
      <c r="E75" s="106"/>
      <c r="F75" s="106">
        <v>8702</v>
      </c>
      <c r="G75" s="106"/>
      <c r="H75" s="106">
        <v>5752</v>
      </c>
    </row>
    <row r="76" spans="1:8" s="70" customFormat="1" ht="22.5" customHeight="1" thickBot="1">
      <c r="A76" s="13" t="s">
        <v>105</v>
      </c>
      <c r="B76" s="228">
        <f>SUM(B74:B75)</f>
        <v>30830</v>
      </c>
      <c r="C76" s="212"/>
      <c r="D76" s="228">
        <f>SUM(D74:D75)</f>
        <v>31322</v>
      </c>
      <c r="E76" s="212"/>
      <c r="F76" s="228">
        <f>SUM(F74:F75)</f>
        <v>16146</v>
      </c>
      <c r="G76" s="212"/>
      <c r="H76" s="228">
        <f>SUM(H74:H75)</f>
        <v>21495</v>
      </c>
    </row>
    <row r="77" spans="1:9" ht="9.75" customHeight="1" thickTop="1">
      <c r="A77" s="55"/>
      <c r="B77" s="106"/>
      <c r="C77" s="106"/>
      <c r="D77" s="106"/>
      <c r="E77" s="106"/>
      <c r="F77" s="106"/>
      <c r="G77" s="106"/>
      <c r="H77" s="106"/>
      <c r="I77" s="76"/>
    </row>
    <row r="78" spans="1:8" ht="22.5" customHeight="1" hidden="1">
      <c r="A78" s="201" t="s">
        <v>62</v>
      </c>
      <c r="B78" s="209"/>
      <c r="C78" s="106"/>
      <c r="D78" s="209"/>
      <c r="E78" s="106"/>
      <c r="F78" s="209"/>
      <c r="G78" s="106"/>
      <c r="H78" s="209"/>
    </row>
    <row r="79" spans="1:8" ht="22.5" customHeight="1" hidden="1">
      <c r="A79" s="55" t="s">
        <v>63</v>
      </c>
      <c r="B79" s="209"/>
      <c r="C79" s="106"/>
      <c r="D79" s="209"/>
      <c r="E79" s="106"/>
      <c r="F79" s="209"/>
      <c r="G79" s="106"/>
      <c r="H79" s="209"/>
    </row>
    <row r="80" spans="1:8" ht="22.5" customHeight="1" hidden="1">
      <c r="A80" s="53" t="s">
        <v>64</v>
      </c>
      <c r="B80" s="106">
        <v>1858783</v>
      </c>
      <c r="C80" s="106"/>
      <c r="D80" s="106">
        <v>1858783</v>
      </c>
      <c r="E80" s="106"/>
      <c r="F80" s="106">
        <v>1804044</v>
      </c>
      <c r="G80" s="106"/>
      <c r="H80" s="106">
        <v>1804044</v>
      </c>
    </row>
    <row r="81" spans="1:8" ht="22.5" customHeight="1" hidden="1">
      <c r="A81" s="53" t="s">
        <v>49</v>
      </c>
      <c r="B81" s="106" t="e">
        <f>+'[1]BS&amp;PL'!D79</f>
        <v>#REF!</v>
      </c>
      <c r="C81" s="106"/>
      <c r="D81" s="106" t="e">
        <f>+'[1]BS&amp;PL'!F79</f>
        <v>#REF!</v>
      </c>
      <c r="E81" s="106"/>
      <c r="F81" s="106" t="e">
        <f>+'[1]BS&amp;PL'!H79</f>
        <v>#REF!</v>
      </c>
      <c r="G81" s="106"/>
      <c r="H81" s="106" t="e">
        <f>+'[1]BS&amp;PL'!J79</f>
        <v>#REF!</v>
      </c>
    </row>
    <row r="82" spans="1:8" ht="22.5" customHeight="1">
      <c r="A82" s="208" t="s">
        <v>98</v>
      </c>
      <c r="B82" s="229"/>
      <c r="C82" s="229"/>
      <c r="D82" s="229"/>
      <c r="E82" s="229"/>
      <c r="F82" s="229"/>
      <c r="G82" s="229"/>
      <c r="H82" s="229"/>
    </row>
    <row r="83" spans="1:8" ht="22.5" customHeight="1">
      <c r="A83" s="214" t="s">
        <v>136</v>
      </c>
      <c r="B83" s="106"/>
      <c r="C83" s="106"/>
      <c r="D83" s="106"/>
      <c r="E83" s="106"/>
      <c r="F83" s="106"/>
      <c r="G83" s="106"/>
      <c r="H83" s="106"/>
    </row>
    <row r="84" spans="1:8" ht="22.5" customHeight="1">
      <c r="A84" s="53" t="s">
        <v>175</v>
      </c>
      <c r="B84" s="106">
        <v>12204</v>
      </c>
      <c r="C84" s="106"/>
      <c r="D84" s="106">
        <v>15984</v>
      </c>
      <c r="E84" s="106"/>
      <c r="F84" s="106">
        <v>10552</v>
      </c>
      <c r="G84" s="106"/>
      <c r="H84" s="106">
        <v>15653</v>
      </c>
    </row>
    <row r="85" spans="1:8" ht="22.5" customHeight="1">
      <c r="A85" s="53" t="s">
        <v>127</v>
      </c>
      <c r="B85" s="106">
        <v>0</v>
      </c>
      <c r="C85" s="106"/>
      <c r="D85" s="106">
        <v>56000</v>
      </c>
      <c r="E85" s="106"/>
      <c r="F85" s="106">
        <v>0</v>
      </c>
      <c r="G85" s="106"/>
      <c r="H85" s="106">
        <v>56000</v>
      </c>
    </row>
    <row r="87" ht="22.5" customHeight="1" hidden="1">
      <c r="A87" s="193" t="s">
        <v>62</v>
      </c>
    </row>
    <row r="88" ht="22.5" customHeight="1" hidden="1">
      <c r="A88" s="55" t="s">
        <v>65</v>
      </c>
    </row>
    <row r="89" ht="22.5" customHeight="1" hidden="1">
      <c r="A89" s="55" t="s">
        <v>64</v>
      </c>
    </row>
    <row r="90" spans="1:8" ht="22.5" customHeight="1" hidden="1">
      <c r="A90" s="55" t="s">
        <v>49</v>
      </c>
      <c r="B90" s="209"/>
      <c r="D90" s="209"/>
      <c r="F90" s="209"/>
      <c r="H90" s="209"/>
    </row>
    <row r="91" ht="22.5" customHeight="1">
      <c r="A91" s="230"/>
    </row>
    <row r="92" spans="2:8" ht="22.5" customHeight="1">
      <c r="B92" s="231"/>
      <c r="C92" s="231"/>
      <c r="D92" s="231"/>
      <c r="E92" s="231"/>
      <c r="F92" s="231"/>
      <c r="G92" s="231"/>
      <c r="H92" s="231"/>
    </row>
  </sheetData>
  <sheetProtection/>
  <mergeCells count="3">
    <mergeCell ref="F5:H5"/>
    <mergeCell ref="B7:H7"/>
    <mergeCell ref="B44:H44"/>
  </mergeCells>
  <printOptions horizontalCentered="1"/>
  <pageMargins left="0.8" right="0.8" top="0.48" bottom="0.5" header="0.5" footer="0.5"/>
  <pageSetup firstPageNumber="12" useFirstPageNumber="1" fitToHeight="2" horizontalDpi="600" verticalDpi="600" orientation="portrait" paperSize="9" scale="91" r:id="rId1"/>
  <headerFooter alignWithMargins="0">
    <oddFooter>&amp;L   หมายเหตุประกอบงบการเงินเป็นส่วนหนึ่งของงบการเงินนี้
&amp;C&amp;P</oddFooter>
  </headerFooter>
  <rowBreaks count="1" manualBreakCount="1">
    <brk id="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Siraphop, Wongjongjaiharn</dc:creator>
  <cp:keywords/>
  <dc:description/>
  <cp:lastModifiedBy>Tidarat  Pakeeporn</cp:lastModifiedBy>
  <cp:lastPrinted>2017-04-26T03:06:44Z</cp:lastPrinted>
  <dcterms:created xsi:type="dcterms:W3CDTF">2006-04-07T01:53:47Z</dcterms:created>
  <dcterms:modified xsi:type="dcterms:W3CDTF">2017-04-27T12:00:37Z</dcterms:modified>
  <cp:category/>
  <cp:version/>
  <cp:contentType/>
  <cp:contentStatus/>
</cp:coreProperties>
</file>